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if" ContentType="image/gif"/>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ml.chartshapes+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mc:AlternateContent xmlns:mc="http://schemas.openxmlformats.org/markup-compatibility/2006">
    <mc:Choice Requires="x15">
      <x15ac:absPath xmlns:x15ac="http://schemas.microsoft.com/office/spreadsheetml/2010/11/ac" url="C:\Users\Ehtisham Ul Haq\Downloads\Project Portfolio 3 - Excel Dashboard Adventure work\Databases\"/>
    </mc:Choice>
  </mc:AlternateContent>
  <xr:revisionPtr revIDLastSave="0" documentId="13_ncr:1_{4B50796B-BE9A-407D-BDE4-665ABE425014}" xr6:coauthVersionLast="47" xr6:coauthVersionMax="47" xr10:uidLastSave="{00000000-0000-0000-0000-000000000000}"/>
  <bookViews>
    <workbookView xWindow="-110" yWindow="-110" windowWidth="19420" windowHeight="10300" tabRatio="656" firstSheet="1" activeTab="2" xr2:uid="{00000000-000D-0000-FFFF-FFFF00000000}"/>
  </bookViews>
  <sheets>
    <sheet name="DimCustomer" sheetId="7" r:id="rId1"/>
    <sheet name="Analysis -1" sheetId="1" r:id="rId2"/>
    <sheet name="Time Series Dashboard" sheetId="8" r:id="rId3"/>
    <sheet name="Analysis -1 (2)" sheetId="9" r:id="rId4"/>
  </sheets>
  <definedNames>
    <definedName name="Lookup_table" localSheetId="3">'Analysis -1 (2)'!#REF!</definedName>
    <definedName name="Lookup_table">'Analysis -1'!$N$2:$T$6</definedName>
    <definedName name="Slicer_Country">#N/A</definedName>
    <definedName name="Slicer_Month_Name">#N/A</definedName>
    <definedName name="Slicer_Year">#N/A</definedName>
  </definedNames>
  <calcPr calcId="191029"/>
  <pivotCaches>
    <pivotCache cacheId="908" r:id="rId5"/>
    <pivotCache cacheId="911" r:id="rId6"/>
    <pivotCache cacheId="914" r:id="rId7"/>
    <pivotCache cacheId="917" r:id="rId8"/>
    <pivotCache cacheId="920" r:id="rId9"/>
    <pivotCache cacheId="923" r:id="rId10"/>
    <pivotCache cacheId="926" r:id="rId11"/>
    <pivotCache cacheId="929" r:id="rId12"/>
  </pivotCaches>
  <extLst>
    <ext xmlns:x14="http://schemas.microsoft.com/office/spreadsheetml/2009/9/main" uri="{876F7934-8845-4945-9796-88D515C7AA90}">
      <x14:pivotCaches>
        <pivotCache cacheId="570" r:id="rId13"/>
        <pivotCache cacheId="571" r:id="rId14"/>
      </x14:pivotCaches>
    </ext>
    <ext xmlns:x14="http://schemas.microsoft.com/office/spreadsheetml/2009/9/main" uri="{BBE1A952-AA13-448e-AADC-164F8A28A991}">
      <x14:slicerCaches>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Date_71b7dba9-7300-495b-b454-1e9b84cf7e43" name="DimDate" connection="Query - DimDate"/>
          <x15:modelTable id="DimGeography_a4eba937-6b4c-4a8f-be1a-5c9aa8bd94fd" name="DimGeography" connection="Query - DimGeography"/>
          <x15:modelTable id="DimProduct_514abf5e-2cf2-48b5-b537-c218eff01702" name="DimProduct" connection="Query - DimProduct"/>
          <x15:modelTable id="DimSalesTerritory_aa71f009-1257-4124-bb34-38325b34f9ff" name="DimSalesTerritory" connection="Query - DimSalesTerritory"/>
          <x15:modelTable id="FactInternetSales_4b4edceb-d4c9-4d07-8ca5-efed85041d84" name="FactInternetSales" connection="Query - FactInternetSales"/>
          <x15:modelTable id="DimCustomer_4177239a-1b1a-47a4-bada-f225d69a59e3" name="DimCustomer" connection="Query - DimCustomer"/>
          <x15:modelTable id="All Measures_bf035830-b421-4e8c-a7d9-49b5d4147026" name="All Measures" connection="Query - All Measures"/>
        </x15:modelTables>
        <x15:modelRelationships>
          <x15:modelRelationship fromTable="FactInternetSales" fromColumn="SalesTerritoryKey" toTable="DimSalesTerritory" toColumn="SalesTerritoryKey"/>
          <x15:modelRelationship fromTable="FactInternetSales" fromColumn="CustomerKey" toTable="DimCustomer" toColumn="CustomerKey"/>
          <x15:modelRelationship fromTable="FactInternetSales" fromColumn="ProductKey" toTable="DimProduct" toColumn="ProductKey"/>
          <x15:modelRelationship fromTable="FactInternetSales" fromColumn="OrderDate" toTable="DimDate" toColumn="Date"/>
          <x15:modelRelationship fromTable="DimCustomer" fromColumn="GeographyKey" toTable="DimGeography" toColumn="GeographyKey"/>
        </x15:modelRelationships>
      </x15:dataModel>
    </ext>
  </extLst>
</workbook>
</file>

<file path=xl/calcChain.xml><?xml version="1.0" encoding="utf-8"?>
<calcChain xmlns="http://schemas.openxmlformats.org/spreadsheetml/2006/main">
  <c r="AA4" i="9" l="1"/>
  <c r="AA3" i="9"/>
  <c r="Y7" i="9" s="1"/>
  <c r="Y8" i="9" s="1"/>
  <c r="N3" i="9"/>
  <c r="O3" i="9"/>
  <c r="N4" i="9"/>
  <c r="O4" i="9"/>
  <c r="N5" i="9"/>
  <c r="O5" i="9"/>
  <c r="N6" i="9"/>
  <c r="O6" i="9"/>
  <c r="N7" i="9"/>
  <c r="O7" i="9"/>
  <c r="N8" i="9"/>
  <c r="O8" i="9"/>
  <c r="N9" i="9"/>
  <c r="O9" i="9"/>
  <c r="O2" i="9"/>
  <c r="N2" i="9"/>
  <c r="E8" i="9"/>
  <c r="E9" i="9" s="1"/>
  <c r="F5" i="9"/>
  <c r="G5" i="9" s="1"/>
  <c r="F4" i="9"/>
  <c r="G4" i="9" s="1"/>
  <c r="F3" i="9"/>
  <c r="X3" i="1"/>
  <c r="O15" i="1" s="1"/>
  <c r="C17" i="1"/>
  <c r="C18" i="1"/>
  <c r="C19" i="1"/>
  <c r="C20" i="1"/>
  <c r="C16" i="1"/>
  <c r="D24" i="1" s="1"/>
  <c r="B17" i="1"/>
  <c r="B18" i="1"/>
  <c r="B19" i="1"/>
  <c r="B20" i="1"/>
  <c r="B16" i="1"/>
  <c r="F7" i="9" l="1"/>
  <c r="T4" i="9"/>
  <c r="T2" i="9"/>
  <c r="T3" i="9"/>
  <c r="G3" i="9"/>
  <c r="O31" i="1"/>
  <c r="P31" i="1" s="1"/>
  <c r="O36" i="1"/>
  <c r="O20" i="1"/>
  <c r="O21" i="1" s="1"/>
  <c r="P21" i="1" s="1"/>
  <c r="O16" i="1"/>
  <c r="P16" i="1" s="1"/>
  <c r="P15" i="1"/>
  <c r="O25" i="1"/>
  <c r="O10" i="1"/>
  <c r="D16" i="1"/>
  <c r="D19" i="1"/>
  <c r="E19" i="1" s="1"/>
  <c r="D17" i="1"/>
  <c r="E17" i="1" s="1"/>
  <c r="D18" i="1"/>
  <c r="E18" i="1" s="1"/>
  <c r="D20" i="1"/>
  <c r="E20" i="1" s="1"/>
  <c r="P9" i="9" l="1"/>
  <c r="P4" i="9"/>
  <c r="P8" i="9"/>
  <c r="P3" i="9"/>
  <c r="P7" i="9"/>
  <c r="P5" i="9"/>
  <c r="O32" i="1"/>
  <c r="P32" i="1" s="1"/>
  <c r="Q32" i="1" s="1"/>
  <c r="P6" i="9"/>
  <c r="O37" i="1"/>
  <c r="P37" i="1" s="1"/>
  <c r="P36" i="1"/>
  <c r="P20" i="1"/>
  <c r="Q21" i="1" s="1"/>
  <c r="Q15" i="1"/>
  <c r="Q16" i="1"/>
  <c r="O11" i="1"/>
  <c r="P11" i="1" s="1"/>
  <c r="P10" i="1"/>
  <c r="O26" i="1"/>
  <c r="P26" i="1" s="1"/>
  <c r="P25" i="1"/>
  <c r="C24" i="1"/>
  <c r="C25" i="1" s="1"/>
  <c r="Q31" i="1" l="1"/>
  <c r="Q33" i="1" s="1"/>
  <c r="P11" i="9"/>
  <c r="Q37" i="1"/>
  <c r="Q36" i="1"/>
  <c r="Q20" i="1"/>
  <c r="Q22" i="1" s="1"/>
  <c r="Q17" i="1"/>
  <c r="Q10" i="1"/>
  <c r="Q25" i="1"/>
  <c r="Q26" i="1"/>
  <c r="Q11" i="1"/>
  <c r="Q38" i="1" l="1"/>
  <c r="Q27" i="1"/>
  <c r="Q1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1AC77AC-B7B5-4A2F-9340-01B9167715F9}" name="Query - All Measures" description="Connection to the 'All Measures' query in the workbook." type="100" refreshedVersion="7" minRefreshableVersion="5">
    <extLst>
      <ext xmlns:x15="http://schemas.microsoft.com/office/spreadsheetml/2010/11/main" uri="{DE250136-89BD-433C-8126-D09CA5730AF9}">
        <x15:connection id="4203e9fe-3624-4ff2-b110-7702a67f14e9">
          <x15:oledbPr connection="Provider=Microsoft.Mashup.OleDb.1;Data Source=$Workbook$;Location=&quot;All Measures&quot;;Extended Properties=&quot;&quot;">
            <x15:dbTables>
              <x15:dbTable name="All Measures"/>
            </x15:dbTables>
          </x15:oledbPr>
        </x15:connection>
      </ext>
    </extLst>
  </connection>
  <connection id="2" xr16:uid="{64140B5B-A436-4801-AFB0-B6D7E8D6EF23}" name="Query - DimCustomer" description="Connection to the 'DimCustomer' query in the workbook." type="100" refreshedVersion="7" minRefreshableVersion="5">
    <extLst>
      <ext xmlns:x15="http://schemas.microsoft.com/office/spreadsheetml/2010/11/main" uri="{DE250136-89BD-433C-8126-D09CA5730AF9}">
        <x15:connection id="b3094c56-c4d9-4d67-a9c4-da7ab2980d9a">
          <x15:oledbPr connection="Provider=Microsoft.Mashup.OleDb.1;Data Source=$Workbook$;Location=DimCustomer;Extended Properties=&quot;&quot;">
            <x15:dbTables>
              <x15:dbTable name="DimCustomer"/>
            </x15:dbTables>
          </x15:oledbPr>
        </x15:connection>
      </ext>
    </extLst>
  </connection>
  <connection id="3" xr16:uid="{7696BC60-3D4B-41EB-93DD-33A51F981BAC}" name="Query - DimDate" description="Connection to the 'DimDate' query in the workbook." type="100" refreshedVersion="7" minRefreshableVersion="5">
    <extLst>
      <ext xmlns:x15="http://schemas.microsoft.com/office/spreadsheetml/2010/11/main" uri="{DE250136-89BD-433C-8126-D09CA5730AF9}">
        <x15:connection id="1a5e13ca-6711-49ed-acd2-cb727601a5f3"/>
      </ext>
    </extLst>
  </connection>
  <connection id="4" xr16:uid="{86FBD41F-80E5-40D2-94DB-6023F4DB0428}" name="Query - DimGeography" description="Connection to the 'DimGeography' query in the workbook." type="100" refreshedVersion="7" minRefreshableVersion="5">
    <extLst>
      <ext xmlns:x15="http://schemas.microsoft.com/office/spreadsheetml/2010/11/main" uri="{DE250136-89BD-433C-8126-D09CA5730AF9}">
        <x15:connection id="96877e9d-ef5d-4e88-8c0e-2042512558cd"/>
      </ext>
    </extLst>
  </connection>
  <connection id="5" xr16:uid="{1C56C137-7615-4360-82EC-748BAE0D0F84}" name="Query - DimProduct" description="Connection to the 'DimProduct' query in the workbook." type="100" refreshedVersion="7" minRefreshableVersion="5">
    <extLst>
      <ext xmlns:x15="http://schemas.microsoft.com/office/spreadsheetml/2010/11/main" uri="{DE250136-89BD-433C-8126-D09CA5730AF9}">
        <x15:connection id="fd69d6bb-ed9c-4cc4-aab7-6ec0629510be">
          <x15:oledbPr connection="Provider=Microsoft.Mashup.OleDb.1;Data Source=$Workbook$;Location=DimProduct;Extended Properties=&quot;&quot;">
            <x15:dbTables>
              <x15:dbTable name="DimProduct"/>
            </x15:dbTables>
          </x15:oledbPr>
        </x15:connection>
      </ext>
    </extLst>
  </connection>
  <connection id="6" xr16:uid="{9C08FE21-C6D0-4149-8E26-827FC71D7C08}" name="Query - DimSalesTerritory" description="Connection to the 'DimSalesTerritory' query in the workbook." type="100" refreshedVersion="7" minRefreshableVersion="5">
    <extLst>
      <ext xmlns:x15="http://schemas.microsoft.com/office/spreadsheetml/2010/11/main" uri="{DE250136-89BD-433C-8126-D09CA5730AF9}">
        <x15:connection id="2ddac8a4-d39d-40b6-b957-a4c7d6061f3d">
          <x15:oledbPr connection="Provider=Microsoft.Mashup.OleDb.1;Data Source=$Workbook$;Location=DimSalesTerritory;Extended Properties=&quot;&quot;">
            <x15:dbTables>
              <x15:dbTable name="DimSalesTerritory"/>
            </x15:dbTables>
          </x15:oledbPr>
        </x15:connection>
      </ext>
    </extLst>
  </connection>
  <connection id="7" xr16:uid="{3131772F-EDCD-4D60-82B7-057D83D761CA}" name="Query - FactInternetSales" description="Connection to the 'FactInternetSales' query in the workbook." type="100" refreshedVersion="7" minRefreshableVersion="5">
    <extLst>
      <ext xmlns:x15="http://schemas.microsoft.com/office/spreadsheetml/2010/11/main" uri="{DE250136-89BD-433C-8126-D09CA5730AF9}">
        <x15:connection id="bcb8d205-a64d-47fd-ada7-379426cbd5d9">
          <x15:oledbPr connection="Provider=Microsoft.Mashup.OleDb.1;Data Source=$Workbook$;Location=FactInternetSales;Extended Properties=&quot;&quot;">
            <x15:dbTables>
              <x15:dbTable name="FactInternetSales"/>
            </x15:dbTables>
          </x15:oledbPr>
        </x15:connection>
      </ext>
    </extLst>
  </connection>
  <connection id="8" xr16:uid="{1696518D-BBA4-4C09-B235-EFCD9316A9B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<sst xmlns="http://schemas.openxmlformats.org/spreadsheetml/2006/main" count="109" uniqueCount="61">
  <si>
    <t>Year</t>
  </si>
  <si>
    <t>OrderQuantity</t>
  </si>
  <si>
    <t>Total Revenue</t>
  </si>
  <si>
    <t>COGS</t>
  </si>
  <si>
    <t>Total Profit</t>
  </si>
  <si>
    <t>Transactions</t>
  </si>
  <si>
    <t>Grand Total</t>
  </si>
  <si>
    <t>All Products</t>
  </si>
  <si>
    <t>Product Sold</t>
  </si>
  <si>
    <t>Unsold Products</t>
  </si>
  <si>
    <t>% Percentage Profit Margin</t>
  </si>
  <si>
    <t>Sum of Total Profit</t>
  </si>
  <si>
    <t>Button Response</t>
  </si>
  <si>
    <t>Above Avg</t>
  </si>
  <si>
    <t xml:space="preserve">Above Average </t>
  </si>
  <si>
    <t>Total</t>
  </si>
  <si>
    <t>Percentage</t>
  </si>
  <si>
    <t>Captions</t>
  </si>
  <si>
    <t xml:space="preserve"> Revenue</t>
  </si>
  <si>
    <t xml:space="preserve"> Profit</t>
  </si>
  <si>
    <t>Check Selected Year</t>
  </si>
  <si>
    <t>Selected Yr</t>
  </si>
  <si>
    <t>Previoud Year</t>
  </si>
  <si>
    <t>Profit</t>
  </si>
  <si>
    <t>Percenteage</t>
  </si>
  <si>
    <t>YOY Change</t>
  </si>
  <si>
    <t>Revenue</t>
  </si>
  <si>
    <t>% Profit</t>
  </si>
  <si>
    <t>quantity</t>
  </si>
  <si>
    <t>Month Name</t>
  </si>
  <si>
    <t>Apr</t>
  </si>
  <si>
    <t>Aug</t>
  </si>
  <si>
    <t>Dec</t>
  </si>
  <si>
    <t>Feb</t>
  </si>
  <si>
    <t>Jan</t>
  </si>
  <si>
    <t>Jul</t>
  </si>
  <si>
    <t>Jun</t>
  </si>
  <si>
    <t>Mar</t>
  </si>
  <si>
    <t>May</t>
  </si>
  <si>
    <t>Nov</t>
  </si>
  <si>
    <t>Oct</t>
  </si>
  <si>
    <t>Sep</t>
  </si>
  <si>
    <t xml:space="preserve">Top 3 contribution to </t>
  </si>
  <si>
    <t>Day Name</t>
  </si>
  <si>
    <t>Fri</t>
  </si>
  <si>
    <t>Mon</t>
  </si>
  <si>
    <t>Sat</t>
  </si>
  <si>
    <t>Sun</t>
  </si>
  <si>
    <t>Thu</t>
  </si>
  <si>
    <t>Tue</t>
  </si>
  <si>
    <t>Wed</t>
  </si>
  <si>
    <t>Hghlight</t>
  </si>
  <si>
    <t>Week Type</t>
  </si>
  <si>
    <t>Weekday</t>
  </si>
  <si>
    <t>Weekend</t>
  </si>
  <si>
    <t>Top</t>
  </si>
  <si>
    <t>Quarter</t>
  </si>
  <si>
    <t>Qtr - 1</t>
  </si>
  <si>
    <t>Qtr - 2</t>
  </si>
  <si>
    <t>Qtr - 3</t>
  </si>
  <si>
    <t>Qtr - 4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</si>
</sst>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164" formatCode="0.0%;\-0.0%;0.0%"/>
    <numFmt numFmtId="165" formatCode="[&lt;999999]0.00,&quot;  K&quot;;[&lt;999999999]0.00,,\ &quot; M&quot;;0.00&quot; B&quot;"/>
    <numFmt numFmtId="166" formatCode="[&lt;999999]\$0.00,&quot;  K&quot;;[&lt;999999999]\$0.00,,\ &quot; M&quot;;\$0.00&quot; B&quot;"/>
    <numFmt numFmtId="167" formatCode="0.0%"/>
    <numFmt numFmtId="168" formatCode="\+0.00%;\-0.00%;0.00%"/>
    <numFmt numFmtId="172" formatCode="[&lt;999999]\$0.0,&quot;  K&quot;;[&lt;999999999]\$0.0,,\ &quot; M&quot;;\$0.0&quot; B&quot;"/>
  </numFmts>
  <fonts count="5" x14ac:knownFonts="1">
    <font>
      <sz val="11"/>
      <color theme="1"/>
      <name val="Calibri"/>
      <family val="2"/>
      <scheme val="minor"/>
    </font>
    <font>
      <sz val="11"/>
      <color theme="1"/>
      <name val="Calibri"/>
      <family val="2"/>
      <scheme val="minor"/>
    </font>
    <font>
      <sz val="11"/>
      <color theme="7" tint="0.79998168889431442"/>
      <name val="Calibri"/>
      <family val="2"/>
      <scheme val="minor"/>
    </font>
    <font>
      <sz val="8"/>
      <color rgb="FF000000"/>
      <name val="Segoe UI"/>
      <family val="2"/>
    </font>
    <font>
      <sz val="11"/>
      <name val="Calibri"/>
      <family val="2"/>
      <scheme val="minor"/>
    </font>
  </fonts>
  <fills count="8">
    <fill>
      <patternFill patternType="none"/>
    </fill>
    <fill>
      <patternFill patternType="gray125"/>
    </fill>
    <fill>
      <patternFill patternType="solid">
        <fgColor theme="4" tint="0.79998168889431442"/>
        <bgColor indexed="64"/>
      </patternFill>
    </fill>
    <fill>
      <patternFill patternType="solid">
        <fgColor theme="7" tint="-0.499984740745262"/>
        <bgColor indexed="64"/>
      </patternFill>
    </fill>
    <fill>
      <patternFill patternType="solid">
        <fgColor theme="8" tint="0.39997558519241921"/>
        <bgColor indexed="64"/>
      </patternFill>
    </fill>
    <fill>
      <patternFill patternType="solid">
        <fgColor theme="4" tint="-0.499984740745262"/>
        <bgColor indexed="64"/>
      </patternFill>
    </fill>
    <fill>
      <patternFill patternType="solid">
        <fgColor theme="1"/>
        <bgColor indexed="64"/>
      </patternFill>
    </fill>
    <fill>
      <patternFill patternType="solid">
        <fgColor theme="4" tint="0.5999938962981048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9" fontId="1" fillId="0" borderId="0" applyFont="0" applyFill="0" applyBorder="0" applyAlignment="0" applyProtection="0"/>
  </cellStyleXfs>
  <cellXfs count="33">
    <xf numFmtId="0" fontId="0" fillId="0" borderId="0" xfId="0"/>
    <xf numFmtId="1" fontId="0" fillId="0" borderId="0" xfId="0" applyNumberFormat="1"/>
    <xf numFmtId="3" fontId="0" fillId="0" borderId="0" xfId="0" applyNumberFormat="1"/>
    <xf numFmtId="164" fontId="0" fillId="0" borderId="0" xfId="0" applyNumberFormat="1"/>
    <xf numFmtId="165" fontId="0" fillId="0" borderId="0" xfId="0" applyNumberFormat="1"/>
    <xf numFmtId="166" fontId="0" fillId="0" borderId="0" xfId="0" applyNumberFormat="1"/>
    <xf numFmtId="0" fontId="0" fillId="2" borderId="1" xfId="0" applyFill="1" applyBorder="1" applyAlignment="1">
      <alignment horizontal="center" vertical="center"/>
    </xf>
    <xf numFmtId="0" fontId="0" fillId="4" borderId="1" xfId="0" applyFill="1" applyBorder="1" applyAlignment="1">
      <alignment horizontal="center" vertical="center"/>
    </xf>
    <xf numFmtId="0" fontId="0" fillId="0" borderId="1" xfId="0" applyBorder="1" applyAlignment="1">
      <alignment horizontal="center" vertical="center"/>
    </xf>
    <xf numFmtId="0" fontId="2" fillId="3" borderId="1" xfId="0" applyFont="1" applyFill="1" applyBorder="1" applyAlignment="1">
      <alignment horizontal="center" vertical="center"/>
    </xf>
    <xf numFmtId="165" fontId="0" fillId="0" borderId="1" xfId="0" applyNumberFormat="1" applyBorder="1"/>
    <xf numFmtId="0" fontId="0" fillId="4" borderId="1" xfId="0" applyFill="1" applyBorder="1"/>
    <xf numFmtId="0" fontId="0" fillId="0" borderId="1" xfId="0" pivotButton="1" applyBorder="1"/>
    <xf numFmtId="0" fontId="0" fillId="0" borderId="1" xfId="0" applyBorder="1"/>
    <xf numFmtId="166" fontId="0" fillId="0" borderId="1" xfId="0" applyNumberFormat="1" applyBorder="1"/>
    <xf numFmtId="1" fontId="0" fillId="0" borderId="1" xfId="0" applyNumberFormat="1" applyBorder="1"/>
    <xf numFmtId="10" fontId="0" fillId="0" borderId="0" xfId="1" applyNumberFormat="1" applyFont="1"/>
    <xf numFmtId="0" fontId="0" fillId="0" borderId="0" xfId="0" applyAlignment="1">
      <alignment wrapText="1"/>
    </xf>
    <xf numFmtId="0" fontId="0" fillId="5" borderId="0" xfId="0" applyFill="1"/>
    <xf numFmtId="166" fontId="0" fillId="0" borderId="1" xfId="0" applyNumberFormat="1" applyBorder="1" applyAlignment="1">
      <alignment horizontal="center" vertical="center"/>
    </xf>
    <xf numFmtId="10" fontId="0" fillId="0" borderId="1" xfId="1" applyNumberFormat="1" applyFont="1" applyBorder="1" applyAlignment="1">
      <alignment horizontal="center" vertical="center"/>
    </xf>
    <xf numFmtId="167" fontId="0" fillId="0" borderId="1" xfId="1" applyNumberFormat="1" applyFont="1" applyBorder="1" applyAlignment="1">
      <alignment horizontal="center" vertical="center"/>
    </xf>
    <xf numFmtId="0" fontId="0" fillId="0" borderId="1" xfId="0" pivotButton="1" applyBorder="1" applyAlignment="1">
      <alignment horizontal="center" vertical="center"/>
    </xf>
    <xf numFmtId="164" fontId="0" fillId="0" borderId="1" xfId="0" applyNumberFormat="1" applyBorder="1" applyAlignment="1">
      <alignment horizontal="center" vertical="center"/>
    </xf>
    <xf numFmtId="168" fontId="0" fillId="2" borderId="1" xfId="0" applyNumberFormat="1" applyFill="1" applyBorder="1" applyAlignment="1">
      <alignment horizontal="center" vertical="center"/>
    </xf>
    <xf numFmtId="0" fontId="0" fillId="0" borderId="0" xfId="0" pivotButton="1"/>
    <xf numFmtId="9" fontId="0" fillId="0" borderId="0" xfId="1" applyFont="1"/>
    <xf numFmtId="0" fontId="0" fillId="6" borderId="0" xfId="0" applyFill="1"/>
    <xf numFmtId="0" fontId="4" fillId="0" borderId="0" xfId="0" applyFont="1"/>
    <xf numFmtId="9" fontId="0" fillId="0" borderId="0" xfId="1" applyFont="1" applyFill="1" applyBorder="1" applyAlignment="1">
      <alignment horizontal="center" vertical="center"/>
    </xf>
    <xf numFmtId="9" fontId="0" fillId="0" borderId="0" xfId="0" applyNumberFormat="1"/>
    <xf numFmtId="0" fontId="4" fillId="7" borderId="0" xfId="0" applyFont="1" applyFill="1"/>
    <xf numFmtId="172" fontId="0" fillId="0" borderId="0" xfId="0" applyNumberFormat="1"/>
  </cellXfs>
  <cellStyles count="2">
    <cellStyle name="Normal" xfId="0" builtinId="0"/>
    <cellStyle name="Percent" xfId="1" builtinId="5"/>
  </cellStyles>
  <dxfs count="290">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numFmt numFmtId="166" formatCode="[&lt;999999]\$0.00,&quot;  K&quot;;[&lt;999999999]\$0.00,,\ &quot; M&quot;;\$0.00&quot; B&quot;"/>
    </dxf>
    <dxf>
      <numFmt numFmtId="166" formatCode="[&lt;999999]\$0.00,&quot;  K&quot;;[&lt;999999999]\$0.00,,\ &quot; M&quot;;\$0.00&quot; B&quot;"/>
    </dxf>
    <dxf>
      <numFmt numFmtId="165" formatCode="[&lt;999999]0.00,&quot;  K&quot;;[&lt;999999999]0.00,,\ &quot; M&quot;;0.00&quot; B&quot;"/>
    </dxf>
    <dxf>
      <numFmt numFmtId="165"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4" formatCode="0.00%"/>
    </dxf>
    <dxf>
      <numFmt numFmtId="13" formatCode="0%"/>
    </dxf>
    <dxf>
      <numFmt numFmtId="172" formatCode="[&lt;999999]\$0.0,&quot;  K&quot;;[&lt;999999999]\$0.0,,\ &quot; M&quot;;\$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numFmt numFmtId="166" formatCode="[&lt;999999]\$0.00,&quot;  K&quot;;[&lt;999999999]\$0.00,,\ &quot; M&quot;;\$0.00&quot; B&quot;"/>
    </dxf>
    <dxf>
      <numFmt numFmtId="166" formatCode="[&lt;999999]\$0.00,&quot;  K&quot;;[&lt;999999999]\$0.00,,\ &quot; M&quot;;\$0.00&quot; B&quot;"/>
    </dxf>
    <dxf>
      <numFmt numFmtId="165" formatCode="[&lt;999999]0.00,&quot;  K&quot;;[&lt;999999999]0.00,,\ &quot; M&quot;;0.00&quot; B&quot;"/>
    </dxf>
    <dxf>
      <numFmt numFmtId="165"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4" formatCode="0.00%"/>
    </dxf>
    <dxf>
      <numFmt numFmtId="13" formatCode="0%"/>
    </dxf>
    <dxf>
      <numFmt numFmtId="172" formatCode="[&lt;999999]\$0.0,&quot;  K&quot;;[&lt;999999999]\$0.0,,\ &quot; M&quot;;\$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lt;999999]\$0.00,&quot;  K&quot;;[&lt;999999999]\$0.00,,\ &quot; M&quot;;\$0.00&quot; B&quot;"/>
    </dxf>
    <dxf>
      <numFmt numFmtId="166" formatCode="[&lt;999999]\$0.00,&quot;  K&quot;;[&lt;999999999]\$0.00,,\ &quot; M&quot;;\$0.00&quot; B&quot;"/>
    </dxf>
    <dxf>
      <numFmt numFmtId="165" formatCode="[&lt;999999]0.00,&quot;  K&quot;;[&lt;999999999]0.00,,\ &quot; M&quot;;0.00&quot; B&quot;"/>
    </dxf>
    <dxf>
      <numFmt numFmtId="165"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4" formatCode="0.00%"/>
    </dxf>
    <dxf>
      <numFmt numFmtId="13" formatCode="0%"/>
    </dxf>
    <dxf>
      <numFmt numFmtId="172" formatCode="[&lt;999999]\$0.0,&quot;  K&quot;;[&lt;999999999]\$0.0,,\ &quot; M&quot;;\$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4" formatCode="0.00%"/>
    </dxf>
    <dxf>
      <numFmt numFmtId="13" formatCode="0%"/>
    </dxf>
    <dxf>
      <numFmt numFmtId="172" formatCode="[&lt;999999]\$0.0,&quot;  K&quot;;[&lt;999999999]\$0.0,,\ &quot; M&quot;;\$0.0&quot; B&quot;"/>
    </dxf>
    <dxf>
      <numFmt numFmtId="166" formatCode="[&lt;999999]\$0.00,&quot;  K&quot;;[&lt;999999999]\$0.00,,\ &quot; M&quot;;\$0.00&quot; B&quot;"/>
    </dxf>
    <dxf>
      <numFmt numFmtId="166" formatCode="[&lt;999999]\$0.00,&quot;  K&quot;;[&lt;999999999]\$0.00,,\ &quot; M&quot;;\$0.00&quot; B&quot;"/>
    </dxf>
    <dxf>
      <numFmt numFmtId="165" formatCode="[&lt;999999]0.00,&quot;  K&quot;;[&lt;999999999]0.00,,\ &quot; M&quot;;0.00&quot; B&quot;"/>
    </dxf>
    <dxf>
      <numFmt numFmtId="165"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4" formatCode="0.00%"/>
    </dxf>
    <dxf>
      <numFmt numFmtId="13" formatCode="0%"/>
    </dxf>
    <dxf>
      <numFmt numFmtId="172" formatCode="[&lt;999999]\$0.0,&quot;  K&quot;;[&lt;999999999]\$0.0,,\ &quot; M&quot;;\$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4" formatCode="0.00%"/>
    </dxf>
    <dxf>
      <numFmt numFmtId="13" formatCode="0%"/>
    </dxf>
    <dxf>
      <numFmt numFmtId="172" formatCode="[&lt;999999]\$0.0,&quot;  K&quot;;[&lt;999999999]\$0.0,,\ &quot; M&quot;;\$0.0&quot; B&quot;"/>
    </dxf>
    <dxf>
      <numFmt numFmtId="166" formatCode="[&lt;999999]\$0.00,&quot;  K&quot;;[&lt;999999999]\$0.00,,\ &quot; M&quot;;\$0.00&quot; B&quot;"/>
    </dxf>
    <dxf>
      <numFmt numFmtId="166" formatCode="[&lt;999999]\$0.00,&quot;  K&quot;;[&lt;999999999]\$0.00,,\ &quot; M&quot;;\$0.00&quot; B&quot;"/>
    </dxf>
    <dxf>
      <numFmt numFmtId="14" formatCode="0.00%"/>
    </dxf>
    <dxf>
      <numFmt numFmtId="13" formatCode="0%"/>
    </dxf>
    <dxf>
      <numFmt numFmtId="172" formatCode="[&lt;999999]\$0.0,&quot;  K&quot;;[&lt;999999999]\$0.0,,\ &quot; M&quot;;\$0.0&quot; B&quot;"/>
    </dxf>
    <dxf>
      <numFmt numFmtId="166" formatCode="[&lt;999999]\$0.00,&quot;  K&quot;;[&lt;999999999]\$0.00,,\ &quot; M&quot;;\$0.00&quot; B&quot;"/>
    </dxf>
    <dxf>
      <numFmt numFmtId="14" formatCode="0.00%"/>
    </dxf>
    <dxf>
      <numFmt numFmtId="13" formatCode="0%"/>
    </dxf>
    <dxf>
      <numFmt numFmtId="172" formatCode="[&lt;999999]\$0.0,&quot;  K&quot;;[&lt;999999999]\$0.0,,\ &quot; M&quot;;\$0.0&quot; B&quot;"/>
    </dxf>
    <dxf>
      <numFmt numFmtId="166" formatCode="[&lt;999999]\$0.00,&quot;  K&quot;;[&lt;999999999]\$0.00,,\ &quot; M&quot;;\$0.00&quot; B&quot;"/>
    </dxf>
    <dxf>
      <numFmt numFmtId="166" formatCode="[&lt;999999]\$0.00,&quot;  K&quot;;[&lt;999999999]\$0.00,,\ &quot; M&quot;;\$0.00&quot; B&quot;"/>
    </dxf>
    <dxf>
      <numFmt numFmtId="172" formatCode="[&lt;999999]\$0.0,&quot;  K&quot;;[&lt;999999999]\$0.0,,\ &quot; M&quot;;\$0.0&quot; B&quot;"/>
    </dxf>
    <dxf>
      <numFmt numFmtId="14" formatCode="0.00%"/>
    </dxf>
    <dxf>
      <numFmt numFmtId="13" formatCode="0%"/>
    </dxf>
    <dxf>
      <numFmt numFmtId="166" formatCode="[&lt;999999]\$0.00,&quot;  K&quot;;[&lt;999999999]\$0.00,,\ &quot; M&quot;;\$0.00&quot; B&quot;"/>
    </dxf>
    <dxf>
      <numFmt numFmtId="171" formatCode="[&lt;999999]\$0.000,&quot;  K&quot;;[&lt;999999999]\$0.000,,\ &quot; M&quot;;\$0.000&quot; B&quot;"/>
    </dxf>
    <dxf>
      <numFmt numFmtId="14" formatCode="0.00%"/>
    </dxf>
    <dxf>
      <numFmt numFmtId="13" formatCode="0%"/>
    </dxf>
    <dxf>
      <numFmt numFmtId="171" formatCode="[&lt;999999]\$0.000,&quot;  K&quot;;[&lt;999999999]\$0.000,,\ &quot; M&quot;;\$0.000&quot; B&quot;"/>
    </dxf>
    <dxf>
      <numFmt numFmtId="166" formatCode="[&lt;999999]\$0.00,&quot;  K&quot;;[&lt;999999999]\$0.00,,\ &quot; M&quot;;\$0.00&quot; B&quot;"/>
    </dxf>
    <dxf>
      <numFmt numFmtId="166" formatCode="[&lt;999999]\$0.00,&quot;  K&quot;;[&lt;999999999]\$0.00,,\ &quot; M&quot;;\$0.00&quot; B&quot;"/>
    </dxf>
    <dxf>
      <numFmt numFmtId="14" formatCode="0.00%"/>
    </dxf>
    <dxf>
      <numFmt numFmtId="13" formatCode="0%"/>
    </dxf>
    <dxf>
      <numFmt numFmtId="166" formatCode="[&lt;999999]\$0.00,&quot;  K&quot;;[&lt;999999999]\$0.00,,\ &quot; M&quot;;\$0.00&quot; B&quot;"/>
    </dxf>
    <dxf>
      <numFmt numFmtId="14" formatCode="0.00%"/>
    </dxf>
    <dxf>
      <numFmt numFmtId="13" formatCode="0%"/>
    </dxf>
    <dxf>
      <numFmt numFmtId="166" formatCode="[&lt;999999]\$0.00,&quot;  K&quot;;[&lt;999999999]\$0.00,,\ &quot; M&quot;;\$0.00&quot; B&quot;"/>
    </dxf>
    <dxf>
      <numFmt numFmtId="14" formatCode="0.00%"/>
    </dxf>
    <dxf>
      <numFmt numFmtId="13" formatCode="0%"/>
    </dxf>
    <dxf>
      <numFmt numFmtId="166" formatCode="[&lt;999999]\$0.00,&quot;  K&quot;;[&lt;999999999]\$0.00,,\ &quot; M&quot;;\$0.00&quot; B&quot;"/>
    </dxf>
    <dxf>
      <numFmt numFmtId="14" formatCode="0.00%"/>
    </dxf>
    <dxf>
      <numFmt numFmtId="13" formatCode="0%"/>
    </dxf>
    <dxf>
      <numFmt numFmtId="166" formatCode="[&lt;999999]\$0.00,&quot;  K&quot;;[&lt;999999999]\$0.00,,\ &quot; M&quot;;\$0.00&quot; B&quot;"/>
    </dxf>
    <dxf>
      <numFmt numFmtId="14" formatCode="0.00%"/>
    </dxf>
    <dxf>
      <numFmt numFmtId="13" formatCode="0%"/>
    </dxf>
    <dxf>
      <numFmt numFmtId="166" formatCode="[&lt;999999]\$0.00,&quot;  K&quot;;[&lt;999999999]\$0.00,,\ &quot; M&quot;;\$0.00&quot; B&quot;"/>
    </dxf>
    <dxf>
      <numFmt numFmtId="14" formatCode="0.00%"/>
    </dxf>
    <dxf>
      <numFmt numFmtId="13" formatCode="0%"/>
    </dxf>
    <dxf>
      <numFmt numFmtId="166" formatCode="[&lt;999999]\$0.00,&quot;  K&quot;;[&lt;999999999]\$0.00,,\ &quot; M&quot;;\$0.00&quot; B&quot;"/>
    </dxf>
    <dxf>
      <numFmt numFmtId="14" formatCode="0.00%"/>
    </dxf>
    <dxf>
      <numFmt numFmtId="13" formatCode="0%"/>
    </dxf>
    <dxf>
      <numFmt numFmtId="166" formatCode="[&lt;999999]\$0.00,&quot;  K&quot;;[&lt;999999999]\$0.00,,\ &quot; M&quot;;\$0.00&quot; B&quot;"/>
    </dxf>
    <dxf>
      <numFmt numFmtId="14" formatCode="0.00%"/>
    </dxf>
    <dxf>
      <numFmt numFmtId="13" formatCode="0%"/>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numFmt numFmtId="166" formatCode="[&lt;999999]\$0.00,&quot;  K&quot;;[&lt;999999999]\$0.00,,\ &quot; M&quot;;\$0.00&quot; B&quot;"/>
    </dxf>
    <dxf>
      <numFmt numFmtId="14" formatCode="0.00%"/>
    </dxf>
    <dxf>
      <numFmt numFmtId="13" formatCode="0%"/>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4" formatCode="0.00%"/>
    </dxf>
    <dxf>
      <numFmt numFmtId="13" formatCode="0%"/>
    </dxf>
    <dxf>
      <numFmt numFmtId="166" formatCode="[&lt;999999]\$0.00,&quot;  K&quot;;[&lt;999999999]\$0.00,,\ &quot; M&quot;;\$0.00&quot; B&quot;"/>
    </dxf>
    <dxf>
      <numFmt numFmtId="14" formatCode="0.00%"/>
    </dxf>
    <dxf>
      <numFmt numFmtId="13" formatCode="0%"/>
    </dxf>
    <dxf>
      <font>
        <b/>
        <color theme="1"/>
      </font>
      <border>
        <bottom style="thin">
          <color theme="4"/>
        </bottom>
        <vertical/>
        <horizontal/>
      </border>
    </dxf>
    <dxf>
      <font>
        <color auto="1"/>
      </font>
      <fill>
        <patternFill>
          <bgColor theme="0"/>
        </patternFill>
      </fill>
      <border>
        <left style="thin">
          <color theme="4"/>
        </left>
        <right style="thin">
          <color theme="4"/>
        </right>
        <top style="thin">
          <color theme="4"/>
        </top>
        <bottom style="thin">
          <color theme="4"/>
        </bottom>
        <vertical/>
        <horizontal/>
      </border>
    </dxf>
    <dxf>
      <numFmt numFmtId="13" formatCode="0%"/>
    </dxf>
    <dxf>
      <numFmt numFmtId="14" formatCode="0.00%"/>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5" formatCode="[&lt;999999]0.00,&quot;  K&quot;;[&lt;999999999]0.00,,\ &quot; M&quot;;0.00&quot; B&quot;"/>
    </dxf>
    <dxf>
      <numFmt numFmtId="165"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lt;999999]\$0.00,&quot;  K&quot;;[&lt;999999999]\$0.00,,\ &quot; M&quot;;\$0.00&quot; B&quot;"/>
    </dxf>
    <dxf>
      <numFmt numFmtId="166" formatCode="[&lt;999999]\$0.00,&quot;  K&quot;;[&lt;999999999]\$0.00,,\ &quot; M&quot;;\$0.00&quot; B&quot;"/>
    </dxf>
    <dxf>
      <numFmt numFmtId="166" formatCode="[&lt;999999]\$0.00,&quot;  K&quot;;[&lt;999999999]\$0.00,,\ &quot; M&quot;;\$0.00&quot; B&quo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s>
  <tableStyles count="1" defaultTableStyle="TableStyleMedium2" defaultPivotStyle="PivotStyleLight16">
    <tableStyle name="SlicerStyleLight1 2" pivot="0" table="0" count="10" xr9:uid="{71E7751F-88AE-4294-B3DD-6A05EE655688}">
      <tableStyleElement type="wholeTable" dxfId="248"/>
      <tableStyleElement type="headerRow" dxfId="247"/>
    </tableStyle>
  </tableStyles>
  <colors>
    <mruColors>
      <color rgb="FF0A41AE"/>
      <color rgb="FF053595"/>
      <color rgb="FF072B73"/>
      <color rgb="FF052057"/>
      <color rgb="FFDD8C09"/>
      <color rgb="FF61953D"/>
      <color rgb="FFFABE00"/>
      <color rgb="FF0F5AF1"/>
      <color rgb="FF2D6EF4"/>
      <color rgb="FF8AB2FE"/>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color theme="0"/>
          </font>
          <fill>
            <patternFill patternType="solid">
              <fgColor theme="4" tint="0.59999389629810485"/>
              <bgColor rgb="FF05359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6.xml"/><Relationship Id="rId11" Type="http://schemas.openxmlformats.org/officeDocument/2006/relationships/pivotCacheDefinition" Target="pivotCache/pivotCacheDefinition7.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pivotCacheDefinition" Target="pivotCache/pivotCacheDefinition1.xml"/><Relationship Id="rId15" Type="http://schemas.microsoft.com/office/2007/relationships/slicerCache" Target="slicerCaches/slicerCache1.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openxmlformats.org/officeDocument/2006/relationships/pivotCacheDefinition" Target="pivotCache/pivotCacheDefinition6.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4.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microsoft.com/office/2007/relationships/slicerCache" Target="slicerCaches/slicerCache3.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tyles" Target="style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Works Dashboard.xlsx]Analysis -1 (2)!PivotTable2</c:name>
    <c:fmtId val="13"/>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2"/>
        <c:spPr>
          <a:ln w="31750" cap="rnd">
            <a:solidFill>
              <a:schemeClr val="tx1"/>
            </a:solidFill>
            <a:round/>
          </a:ln>
          <a:effectLst/>
        </c:spPr>
        <c:marker>
          <c:symbol val="none"/>
        </c:marker>
        <c:dLbl>
          <c:idx val="0"/>
          <c:numFmt formatCode="[&lt;999999]0.0,&quot;  K&quot;;[&lt;999999999]0.0,,\ &quot; M&quot;;0.0&quot; B&quot;"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PK"/>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-1 (2)'!$C$2</c:f>
              <c:strCache>
                <c:ptCount val="1"/>
                <c:pt idx="0">
                  <c:v>Total</c:v>
                </c:pt>
              </c:strCache>
            </c:strRef>
          </c:tx>
          <c:spPr>
            <a:ln w="31750" cap="rnd">
              <a:solidFill>
                <a:schemeClr val="tx1"/>
              </a:solidFill>
              <a:round/>
            </a:ln>
            <a:effectLst/>
          </c:spPr>
          <c:marker>
            <c:symbol val="none"/>
          </c:marker>
          <c:dLbls>
            <c:numFmt formatCode="[&lt;999999]0.0,&quot;  K&quot;;[&lt;999999999]0.0,,\ &quot; M&quot;;0.0&quot; B&quot;"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PK"/>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-1 (2)'!$B$3:$B$14</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'Analysis -1 (2)'!$C$3:$C$14</c:f>
              <c:numCache>
                <c:formatCode>[&lt;999999]\$0.00,"  K";[&lt;999999999]\$0.00,,\ " M";\$0.00" B"</c:formatCode>
                <c:ptCount val="12"/>
                <c:pt idx="0">
                  <c:v>196209.89109999995</c:v>
                </c:pt>
                <c:pt idx="1">
                  <c:v>206421.74340000004</c:v>
                </c:pt>
                <c:pt idx="2">
                  <c:v>331050.35469999997</c:v>
                </c:pt>
                <c:pt idx="3">
                  <c:v>142495.84640000001</c:v>
                </c:pt>
                <c:pt idx="4">
                  <c:v>132598.25779999999</c:v>
                </c:pt>
                <c:pt idx="5">
                  <c:v>158432.91669999994</c:v>
                </c:pt>
                <c:pt idx="6">
                  <c:v>120174.3446</c:v>
                </c:pt>
                <c:pt idx="7">
                  <c:v>204691.20370000001</c:v>
                </c:pt>
                <c:pt idx="8">
                  <c:v>176150.08550000002</c:v>
                </c:pt>
                <c:pt idx="9">
                  <c:v>100755.14390000002</c:v>
                </c:pt>
                <c:pt idx="10">
                  <c:v>189785.55600000001</c:v>
                </c:pt>
                <c:pt idx="11">
                  <c:v>248331.22519999999</c:v>
                </c:pt>
              </c:numCache>
            </c:numRef>
          </c:val>
          <c:smooth val="0"/>
          <c:extLst>
            <c:ext xmlns:c16="http://schemas.microsoft.com/office/drawing/2014/chart" uri="{C3380CC4-5D6E-409C-BE32-E72D297353CC}">
              <c16:uniqueId val="{00000001-D580-46D0-BE97-F66397FFDF86}"/>
            </c:ext>
          </c:extLst>
        </c:ser>
        <c:dLbls>
          <c:dLblPos val="t"/>
          <c:showLegendKey val="0"/>
          <c:showVal val="1"/>
          <c:showCatName val="0"/>
          <c:showSerName val="0"/>
          <c:showPercent val="0"/>
          <c:showBubbleSize val="0"/>
        </c:dLbls>
        <c:smooth val="0"/>
        <c:axId val="295249472"/>
        <c:axId val="295249888"/>
      </c:lineChart>
      <c:catAx>
        <c:axId val="295249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295249888"/>
        <c:crosses val="autoZero"/>
        <c:auto val="1"/>
        <c:lblAlgn val="ctr"/>
        <c:lblOffset val="100"/>
        <c:noMultiLvlLbl val="0"/>
      </c:catAx>
      <c:valAx>
        <c:axId val="295249888"/>
        <c:scaling>
          <c:orientation val="minMax"/>
        </c:scaling>
        <c:delete val="1"/>
        <c:axPos val="l"/>
        <c:majorGridlines>
          <c:spPr>
            <a:ln w="9525" cap="flat" cmpd="sng" algn="ctr">
              <a:solidFill>
                <a:schemeClr val="tx1">
                  <a:lumMod val="15000"/>
                  <a:lumOff val="85000"/>
                </a:schemeClr>
              </a:solidFill>
              <a:round/>
            </a:ln>
            <a:effectLst/>
          </c:spPr>
        </c:majorGridlines>
        <c:numFmt formatCode="[&lt;999999]\$0.00,&quot;  K&quot;;[&lt;999999999]\$0.00,,\ &quot; M&quot;;\$0.00&quot; B&quot;" sourceLinked="1"/>
        <c:majorTickMark val="none"/>
        <c:minorTickMark val="none"/>
        <c:tickLblPos val="nextTo"/>
        <c:crossAx val="295249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tx>
            <c:strRef>
              <c:f>'Analysis -1'!$C$16</c:f>
              <c:strCache>
                <c:ptCount val="1"/>
                <c:pt idx="0">
                  <c:v> Revenue</c:v>
                </c:pt>
              </c:strCache>
            </c:strRef>
          </c:tx>
          <c:spPr>
            <a:solidFill>
              <a:schemeClr val="bg1">
                <a:lumMod val="65000"/>
              </a:schemeClr>
            </a:solidFill>
            <a:ln>
              <a:noFill/>
            </a:ln>
            <a:effectLst/>
          </c:spPr>
          <c:invertIfNegative val="0"/>
          <c:cat>
            <c:numRef>
              <c:f>'Analysis -1'!$B$17:$B$20</c:f>
              <c:numCache>
                <c:formatCode>General</c:formatCode>
                <c:ptCount val="4"/>
                <c:pt idx="0">
                  <c:v>2005</c:v>
                </c:pt>
                <c:pt idx="1">
                  <c:v>2006</c:v>
                </c:pt>
                <c:pt idx="2">
                  <c:v>2007</c:v>
                </c:pt>
                <c:pt idx="3">
                  <c:v>2008</c:v>
                </c:pt>
              </c:numCache>
            </c:numRef>
          </c:cat>
          <c:val>
            <c:numRef>
              <c:f>'Analysis -1'!$C$17:$C$20</c:f>
              <c:numCache>
                <c:formatCode>[&lt;999999]0.00,"  K";[&lt;999999999]0.00,,\ " M";0.00" B"</c:formatCode>
                <c:ptCount val="4"/>
                <c:pt idx="0">
                  <c:v>1667134.4908000005</c:v>
                </c:pt>
                <c:pt idx="1">
                  <c:v>5454127.9142000023</c:v>
                </c:pt>
                <c:pt idx="2">
                  <c:v>10273625.11300005</c:v>
                </c:pt>
                <c:pt idx="3">
                  <c:v>9662977.0700000618</c:v>
                </c:pt>
              </c:numCache>
            </c:numRef>
          </c:val>
          <c:extLst>
            <c:ext xmlns:c16="http://schemas.microsoft.com/office/drawing/2014/chart" uri="{C3380CC4-5D6E-409C-BE32-E72D297353CC}">
              <c16:uniqueId val="{00000000-4CBA-4423-B238-75BCF9D6E3AF}"/>
            </c:ext>
          </c:extLst>
        </c:ser>
        <c:ser>
          <c:idx val="3"/>
          <c:order val="3"/>
          <c:tx>
            <c:strRef>
              <c:f>'Analysis -1'!$E$16</c:f>
              <c:strCache>
                <c:ptCount val="1"/>
                <c:pt idx="0">
                  <c:v>Above Avg</c:v>
                </c:pt>
              </c:strCache>
            </c:strRef>
          </c:tx>
          <c:spPr>
            <a:solidFill>
              <a:srgbClr val="0A41AE">
                <a:alpha val="96863"/>
              </a:srgbClr>
            </a:solidFill>
            <a:ln>
              <a:noFill/>
            </a:ln>
            <a:effectLst/>
          </c:spPr>
          <c:invertIfNegative val="0"/>
          <c:val>
            <c:numRef>
              <c:f>'Analysis -1'!$E$17:$E$20</c:f>
              <c:numCache>
                <c:formatCode>[&lt;999999]0.00,"  K";[&lt;999999999]0.00,,\ " M";0.00" B"</c:formatCode>
                <c:ptCount val="4"/>
                <c:pt idx="0">
                  <c:v>0</c:v>
                </c:pt>
                <c:pt idx="1">
                  <c:v>0</c:v>
                </c:pt>
                <c:pt idx="2">
                  <c:v>10273625.11300005</c:v>
                </c:pt>
                <c:pt idx="3">
                  <c:v>9662977.0700000618</c:v>
                </c:pt>
              </c:numCache>
            </c:numRef>
          </c:val>
          <c:extLst>
            <c:ext xmlns:c16="http://schemas.microsoft.com/office/drawing/2014/chart" uri="{C3380CC4-5D6E-409C-BE32-E72D297353CC}">
              <c16:uniqueId val="{00000004-4CBA-4423-B238-75BCF9D6E3AF}"/>
            </c:ext>
          </c:extLst>
        </c:ser>
        <c:dLbls>
          <c:showLegendKey val="0"/>
          <c:showVal val="0"/>
          <c:showCatName val="0"/>
          <c:showSerName val="0"/>
          <c:showPercent val="0"/>
          <c:showBubbleSize val="0"/>
        </c:dLbls>
        <c:gapWidth val="264"/>
        <c:overlap val="100"/>
        <c:axId val="2087302591"/>
        <c:axId val="2087296351"/>
        <c:extLst>
          <c:ext xmlns:c15="http://schemas.microsoft.com/office/drawing/2012/chart" uri="{02D57815-91ED-43cb-92C2-25804820EDAC}">
            <c15:filteredBarSeries>
              <c15:ser>
                <c:idx val="0"/>
                <c:order val="0"/>
                <c:tx>
                  <c:strRef>
                    <c:extLst>
                      <c:ext uri="{02D57815-91ED-43cb-92C2-25804820EDAC}">
                        <c15:formulaRef>
                          <c15:sqref>'Analysis -1'!$B$16</c15:sqref>
                        </c15:formulaRef>
                      </c:ext>
                    </c:extLst>
                    <c:strCache>
                      <c:ptCount val="1"/>
                      <c:pt idx="0">
                        <c:v>Year</c:v>
                      </c:pt>
                    </c:strCache>
                  </c:strRef>
                </c:tx>
                <c:spPr>
                  <a:solidFill>
                    <a:schemeClr val="accent1"/>
                  </a:solidFill>
                  <a:ln>
                    <a:noFill/>
                  </a:ln>
                  <a:effectLst/>
                </c:spPr>
                <c:invertIfNegative val="0"/>
                <c:cat>
                  <c:numRef>
                    <c:extLst>
                      <c:ext uri="{02D57815-91ED-43cb-92C2-25804820EDAC}">
                        <c15:formulaRef>
                          <c15:sqref>'Analysis -1'!$B$17:$B$20</c15:sqref>
                        </c15:formulaRef>
                      </c:ext>
                    </c:extLst>
                    <c:numCache>
                      <c:formatCode>General</c:formatCode>
                      <c:ptCount val="4"/>
                      <c:pt idx="0">
                        <c:v>2005</c:v>
                      </c:pt>
                      <c:pt idx="1">
                        <c:v>2006</c:v>
                      </c:pt>
                      <c:pt idx="2">
                        <c:v>2007</c:v>
                      </c:pt>
                      <c:pt idx="3">
                        <c:v>2008</c:v>
                      </c:pt>
                    </c:numCache>
                  </c:numRef>
                </c:cat>
                <c:val>
                  <c:numRef>
                    <c:extLst>
                      <c:ext uri="{02D57815-91ED-43cb-92C2-25804820EDAC}">
                        <c15:formulaRef>
                          <c15:sqref>'Analysis -1'!$B$17:$B$20</c15:sqref>
                        </c15:formulaRef>
                      </c:ext>
                    </c:extLst>
                    <c:numCache>
                      <c:formatCode>General</c:formatCode>
                      <c:ptCount val="4"/>
                      <c:pt idx="0">
                        <c:v>2005</c:v>
                      </c:pt>
                      <c:pt idx="1">
                        <c:v>2006</c:v>
                      </c:pt>
                      <c:pt idx="2">
                        <c:v>2007</c:v>
                      </c:pt>
                      <c:pt idx="3">
                        <c:v>2008</c:v>
                      </c:pt>
                    </c:numCache>
                  </c:numRef>
                </c:val>
                <c:extLst>
                  <c:ext xmlns:c16="http://schemas.microsoft.com/office/drawing/2014/chart" uri="{C3380CC4-5D6E-409C-BE32-E72D297353CC}">
                    <c16:uniqueId val="{00000001-4CBA-4423-B238-75BCF9D6E3AF}"/>
                  </c:ext>
                </c:extLst>
              </c15:ser>
            </c15:filteredBarSeries>
          </c:ext>
        </c:extLst>
      </c:barChart>
      <c:lineChart>
        <c:grouping val="standard"/>
        <c:varyColors val="0"/>
        <c:ser>
          <c:idx val="2"/>
          <c:order val="2"/>
          <c:tx>
            <c:strRef>
              <c:f>'Analysis -1'!$D$16</c:f>
              <c:strCache>
                <c:ptCount val="1"/>
                <c:pt idx="0">
                  <c:v>Average Revenue</c:v>
                </c:pt>
              </c:strCache>
            </c:strRef>
          </c:tx>
          <c:spPr>
            <a:ln w="28575" cap="rnd">
              <a:solidFill>
                <a:schemeClr val="accent3"/>
              </a:solidFill>
              <a:round/>
            </a:ln>
            <a:effectLst/>
          </c:spPr>
          <c:marker>
            <c:symbol val="none"/>
          </c:marker>
          <c:val>
            <c:numRef>
              <c:f>'Analysis -1'!$D$17:$D$20</c:f>
              <c:numCache>
                <c:formatCode>[&lt;999999]0.00,"  K";[&lt;999999999]0.00,,\ " M";0.00" B"</c:formatCode>
                <c:ptCount val="4"/>
                <c:pt idx="0">
                  <c:v>6764466.1470000278</c:v>
                </c:pt>
                <c:pt idx="1">
                  <c:v>6764466.1470000278</c:v>
                </c:pt>
                <c:pt idx="2">
                  <c:v>6764466.1470000278</c:v>
                </c:pt>
                <c:pt idx="3">
                  <c:v>6764466.1470000278</c:v>
                </c:pt>
              </c:numCache>
            </c:numRef>
          </c:val>
          <c:smooth val="0"/>
          <c:extLst>
            <c:ext xmlns:c16="http://schemas.microsoft.com/office/drawing/2014/chart" uri="{C3380CC4-5D6E-409C-BE32-E72D297353CC}">
              <c16:uniqueId val="{00000003-4CBA-4423-B238-75BCF9D6E3AF}"/>
            </c:ext>
          </c:extLst>
        </c:ser>
        <c:dLbls>
          <c:showLegendKey val="0"/>
          <c:showVal val="0"/>
          <c:showCatName val="0"/>
          <c:showSerName val="0"/>
          <c:showPercent val="0"/>
          <c:showBubbleSize val="0"/>
        </c:dLbls>
        <c:marker val="1"/>
        <c:smooth val="0"/>
        <c:axId val="2087302591"/>
        <c:axId val="2087296351"/>
      </c:lineChart>
      <c:catAx>
        <c:axId val="208730259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2087296351"/>
        <c:crosses val="autoZero"/>
        <c:auto val="1"/>
        <c:lblAlgn val="ctr"/>
        <c:lblOffset val="100"/>
        <c:noMultiLvlLbl val="0"/>
      </c:catAx>
      <c:valAx>
        <c:axId val="2087296351"/>
        <c:scaling>
          <c:orientation val="minMax"/>
        </c:scaling>
        <c:delete val="1"/>
        <c:axPos val="l"/>
        <c:numFmt formatCode="[&lt;999999]0.00,&quot;  K&quot;;[&lt;999999999]0.00,,\ &quot; M&quot;;0.00&quot; B&quot;" sourceLinked="1"/>
        <c:majorTickMark val="none"/>
        <c:minorTickMark val="none"/>
        <c:tickLblPos val="nextTo"/>
        <c:crossAx val="2087302591"/>
        <c:crosses val="autoZero"/>
        <c:crossBetween val="between"/>
      </c:valAx>
      <c:spPr>
        <a:noFill/>
        <a:ln>
          <a:noFill/>
        </a:ln>
        <a:effectLst>
          <a:outerShdw blurRad="50800" dist="50800" dir="5400000" algn="ctr" rotWithShape="0">
            <a:srgbClr val="000000">
              <a:alpha val="0"/>
            </a:srgbClr>
          </a:outerShd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
          <c:y val="0.11851865677300294"/>
          <c:w val="0.93969598922211495"/>
          <c:h val="0.74667920289204182"/>
        </c:manualLayout>
      </c:layout>
      <c:barChart>
        <c:barDir val="col"/>
        <c:grouping val="clustered"/>
        <c:varyColors val="0"/>
        <c:ser>
          <c:idx val="0"/>
          <c:order val="0"/>
          <c:tx>
            <c:strRef>
              <c:f>'Analysis -1 (2)'!$O$2</c:f>
              <c:strCache>
                <c:ptCount val="1"/>
                <c:pt idx="0">
                  <c:v> Profit</c:v>
                </c:pt>
              </c:strCache>
            </c:strRef>
          </c:tx>
          <c:spPr>
            <a:solidFill>
              <a:schemeClr val="bg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PK"/>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-1 (2)'!$N$3:$N$9</c:f>
              <c:strCache>
                <c:ptCount val="7"/>
                <c:pt idx="0">
                  <c:v>Mon</c:v>
                </c:pt>
                <c:pt idx="1">
                  <c:v>Thu</c:v>
                </c:pt>
                <c:pt idx="2">
                  <c:v>Fri</c:v>
                </c:pt>
                <c:pt idx="3">
                  <c:v>Sun</c:v>
                </c:pt>
                <c:pt idx="4">
                  <c:v>Tue</c:v>
                </c:pt>
                <c:pt idx="5">
                  <c:v>Sat</c:v>
                </c:pt>
                <c:pt idx="6">
                  <c:v>Wed</c:v>
                </c:pt>
              </c:strCache>
            </c:strRef>
          </c:cat>
          <c:val>
            <c:numRef>
              <c:f>'Analysis -1 (2)'!$O$3:$O$9</c:f>
              <c:numCache>
                <c:formatCode>[&lt;999999]\$0.00,"  K";[&lt;999999999]\$0.00,,\ " M";\$0.00" B"</c:formatCode>
                <c:ptCount val="7"/>
                <c:pt idx="0">
                  <c:v>446081.58449999982</c:v>
                </c:pt>
                <c:pt idx="1">
                  <c:v>403994.64690000011</c:v>
                </c:pt>
                <c:pt idx="2">
                  <c:v>316016.42749999993</c:v>
                </c:pt>
                <c:pt idx="3">
                  <c:v>306867.76429999998</c:v>
                </c:pt>
                <c:pt idx="4">
                  <c:v>287244.09620000003</c:v>
                </c:pt>
                <c:pt idx="5">
                  <c:v>260348.37320000003</c:v>
                </c:pt>
                <c:pt idx="6">
                  <c:v>186543.67639999997</c:v>
                </c:pt>
              </c:numCache>
            </c:numRef>
          </c:val>
          <c:extLst>
            <c:ext xmlns:c16="http://schemas.microsoft.com/office/drawing/2014/chart" uri="{C3380CC4-5D6E-409C-BE32-E72D297353CC}">
              <c16:uniqueId val="{00000000-0310-410B-B0F7-02178CE4D98B}"/>
            </c:ext>
          </c:extLst>
        </c:ser>
        <c:ser>
          <c:idx val="1"/>
          <c:order val="1"/>
          <c:tx>
            <c:strRef>
              <c:f>'Analysis -1 (2)'!$P$2</c:f>
              <c:strCache>
                <c:ptCount val="1"/>
                <c:pt idx="0">
                  <c:v>Hghlight</c:v>
                </c:pt>
              </c:strCache>
            </c:strRef>
          </c:tx>
          <c:spPr>
            <a:solidFill>
              <a:srgbClr val="053595"/>
            </a:solidFill>
            <a:ln>
              <a:noFill/>
            </a:ln>
            <a:effectLst/>
          </c:spPr>
          <c:invertIfNegative val="0"/>
          <c:dLbls>
            <c:delete val="1"/>
          </c:dLbls>
          <c:val>
            <c:numRef>
              <c:f>'Analysis -1 (2)'!$P$3:$P$9</c:f>
              <c:numCache>
                <c:formatCode>General</c:formatCode>
                <c:ptCount val="7"/>
                <c:pt idx="0">
                  <c:v>446081.58449999982</c:v>
                </c:pt>
                <c:pt idx="1">
                  <c:v>403994.64690000011</c:v>
                </c:pt>
                <c:pt idx="2">
                  <c:v>316016.42749999993</c:v>
                </c:pt>
                <c:pt idx="3">
                  <c:v>0</c:v>
                </c:pt>
                <c:pt idx="4" formatCode="[&lt;999999]\$0.00,&quot;  K&quot;;[&lt;999999999]\$0.00,,\ &quot; M&quot;;\$0.00&quot; B&quot;">
                  <c:v>0</c:v>
                </c:pt>
                <c:pt idx="5" formatCode="[&lt;999999]\$0.00,&quot;  K&quot;;[&lt;999999999]\$0.00,,\ &quot; M&quot;;\$0.00&quot; B&quot;">
                  <c:v>0</c:v>
                </c:pt>
                <c:pt idx="6" formatCode="[&lt;999999]\$0.00,&quot;  K&quot;;[&lt;999999999]\$0.00,,\ &quot; M&quot;;\$0.00&quot; B&quot;">
                  <c:v>0</c:v>
                </c:pt>
              </c:numCache>
            </c:numRef>
          </c:val>
          <c:extLst>
            <c:ext xmlns:c16="http://schemas.microsoft.com/office/drawing/2014/chart" uri="{C3380CC4-5D6E-409C-BE32-E72D297353CC}">
              <c16:uniqueId val="{00000001-0310-410B-B0F7-02178CE4D98B}"/>
            </c:ext>
          </c:extLst>
        </c:ser>
        <c:dLbls>
          <c:dLblPos val="outEnd"/>
          <c:showLegendKey val="0"/>
          <c:showVal val="1"/>
          <c:showCatName val="0"/>
          <c:showSerName val="0"/>
          <c:showPercent val="0"/>
          <c:showBubbleSize val="0"/>
        </c:dLbls>
        <c:gapWidth val="144"/>
        <c:overlap val="100"/>
        <c:axId val="1893459407"/>
        <c:axId val="1893466063"/>
      </c:barChart>
      <c:catAx>
        <c:axId val="1893459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893466063"/>
        <c:crosses val="autoZero"/>
        <c:auto val="1"/>
        <c:lblAlgn val="ctr"/>
        <c:lblOffset val="100"/>
        <c:noMultiLvlLbl val="0"/>
      </c:catAx>
      <c:valAx>
        <c:axId val="1893466063"/>
        <c:scaling>
          <c:orientation val="minMax"/>
        </c:scaling>
        <c:delete val="1"/>
        <c:axPos val="l"/>
        <c:numFmt formatCode="[&lt;999999]\$0.00,&quot;  K&quot;;[&lt;999999999]\$0.00,,\ &quot; M&quot;;\$0.00&quot; B&quot;" sourceLinked="1"/>
        <c:majorTickMark val="none"/>
        <c:minorTickMark val="none"/>
        <c:tickLblPos val="nextTo"/>
        <c:crossAx val="18934594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Works Dashboard.xlsx]Analysis -1 (2)!PivotTable8</c:name>
    <c:fmtId val="21"/>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053595"/>
          </a:solidFill>
          <a:ln w="19050">
            <a:solidFill>
              <a:schemeClr val="lt1"/>
            </a:solidFill>
          </a:ln>
          <a:effectLst/>
        </c:spPr>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53595"/>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PK"/>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53595"/>
          </a:solidFill>
          <a:ln w="19050">
            <a:solidFill>
              <a:schemeClr val="lt1"/>
            </a:solidFill>
          </a:ln>
          <a:effectLst/>
        </c:spPr>
      </c:pivotFmt>
      <c:pivotFmt>
        <c:idx val="7"/>
        <c:spPr>
          <a:solidFill>
            <a:schemeClr val="accent1"/>
          </a:solidFill>
          <a:ln w="19050">
            <a:solidFill>
              <a:schemeClr val="lt1"/>
            </a:solidFill>
          </a:ln>
          <a:effectLst/>
        </c:spPr>
      </c:pivotFmt>
    </c:pivotFmts>
    <c:plotArea>
      <c:layout/>
      <c:pieChart>
        <c:varyColors val="1"/>
        <c:ser>
          <c:idx val="0"/>
          <c:order val="0"/>
          <c:tx>
            <c:strRef>
              <c:f>'Analysis -1 (2)'!$Z$2</c:f>
              <c:strCache>
                <c:ptCount val="1"/>
                <c:pt idx="0">
                  <c:v>Total</c:v>
                </c:pt>
              </c:strCache>
            </c:strRef>
          </c:tx>
          <c:dPt>
            <c:idx val="0"/>
            <c:bubble3D val="0"/>
            <c:spPr>
              <a:solidFill>
                <a:srgbClr val="053595"/>
              </a:solidFill>
              <a:ln w="19050">
                <a:solidFill>
                  <a:schemeClr val="lt1"/>
                </a:solidFill>
              </a:ln>
              <a:effectLst/>
            </c:spPr>
          </c:dPt>
          <c:dPt>
            <c:idx val="1"/>
            <c:bubble3D val="0"/>
            <c:spPr>
              <a:solidFill>
                <a:schemeClr val="accent2"/>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PK"/>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-1 (2)'!$Y$3:$Y$4</c:f>
              <c:strCache>
                <c:ptCount val="2"/>
                <c:pt idx="0">
                  <c:v>Weekday</c:v>
                </c:pt>
                <c:pt idx="1">
                  <c:v>Weekend</c:v>
                </c:pt>
              </c:strCache>
            </c:strRef>
          </c:cat>
          <c:val>
            <c:numRef>
              <c:f>'Analysis -1 (2)'!$Z$3:$Z$4</c:f>
              <c:numCache>
                <c:formatCode>[&lt;999999]\$0.00,"  K";[&lt;999999999]\$0.00,,\ " M";\$0.00" B"</c:formatCode>
                <c:ptCount val="2"/>
                <c:pt idx="0">
                  <c:v>1639880.4315000006</c:v>
                </c:pt>
                <c:pt idx="1">
                  <c:v>567216.13749999984</c:v>
                </c:pt>
              </c:numCache>
            </c:numRef>
          </c:val>
          <c:extLst>
            <c:ext xmlns:c16="http://schemas.microsoft.com/office/drawing/2014/chart" uri="{C3380CC4-5D6E-409C-BE32-E72D297353CC}">
              <c16:uniqueId val="{00000005-578F-4EE7-90DD-D718D7B7B2B0}"/>
            </c:ext>
          </c:extLst>
        </c:ser>
        <c:dLbls>
          <c:showLegendKey val="0"/>
          <c:showVal val="1"/>
          <c:showCatName val="0"/>
          <c:showSerName val="0"/>
          <c:showPercent val="0"/>
          <c:showBubbleSize val="0"/>
          <c:showLeaderLines val="1"/>
        </c:dLbls>
        <c:firstSliceAng val="0"/>
      </c:pieChart>
      <c:spPr>
        <a:noFill/>
        <a:ln w="25400">
          <a:noFill/>
        </a:ln>
        <a:effectLst/>
      </c:spPr>
    </c:plotArea>
    <c:legend>
      <c:legendPos val="b"/>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P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trlProps/ctrlProp1.xml><?xml version="1.0" encoding="utf-8"?>
<formControlPr xmlns="http://schemas.microsoft.com/office/spreadsheetml/2009/9/main" objectType="Radio" checked="Checked" firstButton="1" fmlaLink="'Analysis -1'!$D$6" lockText="1" noThreeD="1"/>
</file>

<file path=xl/ctrlProps/ctrlProp2.xml><?xml version="1.0" encoding="utf-8"?>
<formControlPr xmlns="http://schemas.microsoft.com/office/spreadsheetml/2009/9/main" objectType="Radio" lockText="1" noThreeD="1"/>
</file>

<file path=xl/ctrlProps/ctrlProp3.xml><?xml version="1.0" encoding="utf-8"?>
<formControlPr xmlns="http://schemas.microsoft.com/office/spreadsheetml/2009/9/main" objectType="Radio" lockText="1" noThreeD="1"/>
</file>

<file path=xl/drawings/_rels/drawing1.xml.rels><?xml version="1.0" encoding="UTF-8" standalone="yes"?>
<Relationships xmlns="http://schemas.openxmlformats.org/package/2006/relationships"><Relationship Id="rId8" Type="http://schemas.openxmlformats.org/officeDocument/2006/relationships/image" Target="../media/image6.png"/><Relationship Id="rId3" Type="http://schemas.openxmlformats.org/officeDocument/2006/relationships/image" Target="../media/image2.png"/><Relationship Id="rId7" Type="http://schemas.openxmlformats.org/officeDocument/2006/relationships/image" Target="../media/image5.gif"/><Relationship Id="rId12" Type="http://schemas.openxmlformats.org/officeDocument/2006/relationships/image" Target="../media/image7.gif"/><Relationship Id="rId2" Type="http://schemas.openxmlformats.org/officeDocument/2006/relationships/image" Target="../media/image1.png"/><Relationship Id="rId1" Type="http://schemas.openxmlformats.org/officeDocument/2006/relationships/chart" Target="../charts/chart1.xml"/><Relationship Id="rId6" Type="http://schemas.openxmlformats.org/officeDocument/2006/relationships/image" Target="../media/image4.gif"/><Relationship Id="rId11" Type="http://schemas.openxmlformats.org/officeDocument/2006/relationships/chart" Target="../charts/chart4.xml"/><Relationship Id="rId5" Type="http://schemas.microsoft.com/office/2007/relationships/hdphoto" Target="../media/hdphoto1.wdp"/><Relationship Id="rId10" Type="http://schemas.openxmlformats.org/officeDocument/2006/relationships/chart" Target="../charts/chart3.xml"/><Relationship Id="rId4" Type="http://schemas.openxmlformats.org/officeDocument/2006/relationships/image" Target="../media/image3.png"/><Relationship Id="rId9"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20</xdr:col>
      <xdr:colOff>175325</xdr:colOff>
      <xdr:row>30</xdr:row>
      <xdr:rowOff>144206</xdr:rowOff>
    </xdr:from>
    <xdr:to>
      <xdr:col>23</xdr:col>
      <xdr:colOff>360241</xdr:colOff>
      <xdr:row>45</xdr:row>
      <xdr:rowOff>39078</xdr:rowOff>
    </xdr:to>
    <xdr:sp macro="" textlink="">
      <xdr:nvSpPr>
        <xdr:cNvPr id="159" name="Rectangle: Rounded Corners 158">
          <a:extLst>
            <a:ext uri="{FF2B5EF4-FFF2-40B4-BE49-F238E27FC236}">
              <a16:creationId xmlns:a16="http://schemas.microsoft.com/office/drawing/2014/main" id="{151E19CD-9574-401B-8B52-70B2DD185A13}"/>
            </a:ext>
          </a:extLst>
        </xdr:cNvPr>
        <xdr:cNvSpPr/>
      </xdr:nvSpPr>
      <xdr:spPr>
        <a:xfrm>
          <a:off x="12430825" y="5859206"/>
          <a:ext cx="1994666" cy="2752372"/>
        </a:xfrm>
        <a:prstGeom prst="roundRect">
          <a:avLst>
            <a:gd name="adj" fmla="val 8209"/>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12</xdr:col>
      <xdr:colOff>247894</xdr:colOff>
      <xdr:row>31</xdr:row>
      <xdr:rowOff>26276</xdr:rowOff>
    </xdr:from>
    <xdr:to>
      <xdr:col>20</xdr:col>
      <xdr:colOff>111125</xdr:colOff>
      <xdr:row>45</xdr:row>
      <xdr:rowOff>11697</xdr:rowOff>
    </xdr:to>
    <xdr:sp macro="" textlink="">
      <xdr:nvSpPr>
        <xdr:cNvPr id="117" name="Rectangle: Rounded Corners 116">
          <a:extLst>
            <a:ext uri="{FF2B5EF4-FFF2-40B4-BE49-F238E27FC236}">
              <a16:creationId xmlns:a16="http://schemas.microsoft.com/office/drawing/2014/main" id="{00000000-0008-0000-0200-000075000000}"/>
            </a:ext>
          </a:extLst>
        </xdr:cNvPr>
        <xdr:cNvSpPr/>
      </xdr:nvSpPr>
      <xdr:spPr>
        <a:xfrm>
          <a:off x="7677394" y="5931776"/>
          <a:ext cx="4689231" cy="2652421"/>
        </a:xfrm>
        <a:prstGeom prst="roundRect">
          <a:avLst>
            <a:gd name="adj" fmla="val 8209"/>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12</xdr:col>
      <xdr:colOff>281401</xdr:colOff>
      <xdr:row>37</xdr:row>
      <xdr:rowOff>127002</xdr:rowOff>
    </xdr:from>
    <xdr:to>
      <xdr:col>13</xdr:col>
      <xdr:colOff>598955</xdr:colOff>
      <xdr:row>44</xdr:row>
      <xdr:rowOff>6262</xdr:rowOff>
    </xdr:to>
    <xdr:sp macro="" textlink="">
      <xdr:nvSpPr>
        <xdr:cNvPr id="109" name="Rectangle: Rounded Corners 108">
          <a:extLst>
            <a:ext uri="{FF2B5EF4-FFF2-40B4-BE49-F238E27FC236}">
              <a16:creationId xmlns:a16="http://schemas.microsoft.com/office/drawing/2014/main" id="{00000000-0008-0000-0200-00006D000000}"/>
            </a:ext>
          </a:extLst>
        </xdr:cNvPr>
        <xdr:cNvSpPr/>
      </xdr:nvSpPr>
      <xdr:spPr>
        <a:xfrm>
          <a:off x="7710901" y="7175502"/>
          <a:ext cx="920804" cy="1212760"/>
        </a:xfrm>
        <a:prstGeom prst="roundRect">
          <a:avLst>
            <a:gd name="adj" fmla="val 8209"/>
          </a:avLst>
        </a:prstGeom>
        <a:solidFill>
          <a:srgbClr val="0A41AE"/>
        </a:solidFill>
        <a:ln>
          <a:noFill/>
        </a:ln>
        <a:effectLst>
          <a:outerShdw blurRad="254000" sx="102000" sy="102000" algn="c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14</xdr:col>
      <xdr:colOff>234208</xdr:colOff>
      <xdr:row>37</xdr:row>
      <xdr:rowOff>138046</xdr:rowOff>
    </xdr:from>
    <xdr:to>
      <xdr:col>15</xdr:col>
      <xdr:colOff>556281</xdr:colOff>
      <xdr:row>44</xdr:row>
      <xdr:rowOff>17306</xdr:rowOff>
    </xdr:to>
    <xdr:sp macro="" textlink="">
      <xdr:nvSpPr>
        <xdr:cNvPr id="118" name="Rectangle: Rounded Corners 117">
          <a:extLst>
            <a:ext uri="{FF2B5EF4-FFF2-40B4-BE49-F238E27FC236}">
              <a16:creationId xmlns:a16="http://schemas.microsoft.com/office/drawing/2014/main" id="{00000000-0008-0000-0200-000076000000}"/>
            </a:ext>
          </a:extLst>
        </xdr:cNvPr>
        <xdr:cNvSpPr/>
      </xdr:nvSpPr>
      <xdr:spPr>
        <a:xfrm>
          <a:off x="8870208" y="7186546"/>
          <a:ext cx="925323" cy="1212760"/>
        </a:xfrm>
        <a:prstGeom prst="roundRect">
          <a:avLst>
            <a:gd name="adj" fmla="val 8209"/>
          </a:avLst>
        </a:prstGeom>
        <a:solidFill>
          <a:srgbClr val="FABE00"/>
        </a:solidFill>
        <a:ln>
          <a:noFill/>
        </a:ln>
        <a:effectLst>
          <a:outerShdw blurRad="254000" sx="102000" sy="102000" algn="c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16</xdr:col>
      <xdr:colOff>188323</xdr:colOff>
      <xdr:row>37</xdr:row>
      <xdr:rowOff>132524</xdr:rowOff>
    </xdr:from>
    <xdr:to>
      <xdr:col>17</xdr:col>
      <xdr:colOff>503569</xdr:colOff>
      <xdr:row>44</xdr:row>
      <xdr:rowOff>11784</xdr:rowOff>
    </xdr:to>
    <xdr:sp macro="" textlink="">
      <xdr:nvSpPr>
        <xdr:cNvPr id="119" name="Rectangle: Rounded Corners 118">
          <a:extLst>
            <a:ext uri="{FF2B5EF4-FFF2-40B4-BE49-F238E27FC236}">
              <a16:creationId xmlns:a16="http://schemas.microsoft.com/office/drawing/2014/main" id="{00000000-0008-0000-0200-000077000000}"/>
            </a:ext>
          </a:extLst>
        </xdr:cNvPr>
        <xdr:cNvSpPr/>
      </xdr:nvSpPr>
      <xdr:spPr>
        <a:xfrm>
          <a:off x="10030823" y="7181024"/>
          <a:ext cx="918496" cy="1212760"/>
        </a:xfrm>
        <a:prstGeom prst="roundRect">
          <a:avLst>
            <a:gd name="adj" fmla="val 8209"/>
          </a:avLst>
        </a:prstGeom>
        <a:solidFill>
          <a:srgbClr val="61953D"/>
        </a:solidFill>
        <a:ln>
          <a:noFill/>
        </a:ln>
        <a:effectLst>
          <a:outerShdw blurRad="254000" sx="102000" sy="102000" algn="c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18</xdr:col>
      <xdr:colOff>105993</xdr:colOff>
      <xdr:row>37</xdr:row>
      <xdr:rowOff>121481</xdr:rowOff>
    </xdr:from>
    <xdr:to>
      <xdr:col>19</xdr:col>
      <xdr:colOff>421239</xdr:colOff>
      <xdr:row>44</xdr:row>
      <xdr:rowOff>741</xdr:rowOff>
    </xdr:to>
    <xdr:sp macro="" textlink="">
      <xdr:nvSpPr>
        <xdr:cNvPr id="120" name="Rectangle: Rounded Corners 119">
          <a:extLst>
            <a:ext uri="{FF2B5EF4-FFF2-40B4-BE49-F238E27FC236}">
              <a16:creationId xmlns:a16="http://schemas.microsoft.com/office/drawing/2014/main" id="{00000000-0008-0000-0200-000078000000}"/>
            </a:ext>
          </a:extLst>
        </xdr:cNvPr>
        <xdr:cNvSpPr/>
      </xdr:nvSpPr>
      <xdr:spPr>
        <a:xfrm>
          <a:off x="11154993" y="7169981"/>
          <a:ext cx="918496" cy="1212760"/>
        </a:xfrm>
        <a:prstGeom prst="roundRect">
          <a:avLst>
            <a:gd name="adj" fmla="val 8209"/>
          </a:avLst>
        </a:prstGeom>
        <a:solidFill>
          <a:srgbClr val="DD8C09"/>
        </a:solidFill>
        <a:ln>
          <a:noFill/>
        </a:ln>
        <a:effectLst>
          <a:outerShdw blurRad="254000" sx="102000" sy="102000" algn="c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19</xdr:col>
      <xdr:colOff>208051</xdr:colOff>
      <xdr:row>42</xdr:row>
      <xdr:rowOff>160326</xdr:rowOff>
    </xdr:from>
    <xdr:to>
      <xdr:col>19</xdr:col>
      <xdr:colOff>510049</xdr:colOff>
      <xdr:row>44</xdr:row>
      <xdr:rowOff>108139</xdr:rowOff>
    </xdr:to>
    <xdr:sp macro="" textlink="">
      <xdr:nvSpPr>
        <xdr:cNvPr id="121" name="Oval 120">
          <a:extLst>
            <a:ext uri="{FF2B5EF4-FFF2-40B4-BE49-F238E27FC236}">
              <a16:creationId xmlns:a16="http://schemas.microsoft.com/office/drawing/2014/main" id="{00000000-0008-0000-0200-000079000000}"/>
            </a:ext>
          </a:extLst>
        </xdr:cNvPr>
        <xdr:cNvSpPr/>
      </xdr:nvSpPr>
      <xdr:spPr>
        <a:xfrm>
          <a:off x="11860301" y="8161326"/>
          <a:ext cx="301998" cy="328813"/>
        </a:xfrm>
        <a:prstGeom prst="ellipse">
          <a:avLst/>
        </a:prstGeom>
        <a:solidFill>
          <a:schemeClr val="bg1"/>
        </a:solidFill>
        <a:ln>
          <a:noFill/>
        </a:ln>
        <a:effectLst>
          <a:outerShdw blurRad="50800" dist="50800" dir="5400000" algn="ctr" rotWithShape="0">
            <a:srgbClr val="000000">
              <a:alpha val="39000"/>
            </a:srgbClr>
          </a:outerShdw>
        </a:effectLst>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marL="0" indent="0" algn="l"/>
          <a:endParaRPr lang="en-PK" sz="1100">
            <a:solidFill>
              <a:schemeClr val="lt1"/>
            </a:solidFill>
            <a:latin typeface="+mn-lt"/>
            <a:ea typeface="+mn-ea"/>
            <a:cs typeface="+mn-cs"/>
          </a:endParaRPr>
        </a:p>
      </xdr:txBody>
    </xdr:sp>
    <xdr:clientData/>
  </xdr:twoCellAnchor>
  <xdr:twoCellAnchor>
    <xdr:from>
      <xdr:col>17</xdr:col>
      <xdr:colOff>327914</xdr:colOff>
      <xdr:row>42</xdr:row>
      <xdr:rowOff>158641</xdr:rowOff>
    </xdr:from>
    <xdr:to>
      <xdr:col>18</xdr:col>
      <xdr:colOff>26052</xdr:colOff>
      <xdr:row>44</xdr:row>
      <xdr:rowOff>108139</xdr:rowOff>
    </xdr:to>
    <xdr:sp macro="" textlink="">
      <xdr:nvSpPr>
        <xdr:cNvPr id="122" name="Oval 121">
          <a:extLst>
            <a:ext uri="{FF2B5EF4-FFF2-40B4-BE49-F238E27FC236}">
              <a16:creationId xmlns:a16="http://schemas.microsoft.com/office/drawing/2014/main" id="{00000000-0008-0000-0200-00007A000000}"/>
            </a:ext>
          </a:extLst>
        </xdr:cNvPr>
        <xdr:cNvSpPr/>
      </xdr:nvSpPr>
      <xdr:spPr>
        <a:xfrm>
          <a:off x="10773664" y="8159641"/>
          <a:ext cx="301388" cy="330498"/>
        </a:xfrm>
        <a:prstGeom prst="ellipse">
          <a:avLst/>
        </a:prstGeom>
        <a:solidFill>
          <a:schemeClr val="bg1"/>
        </a:solidFill>
        <a:ln>
          <a:noFill/>
        </a:ln>
        <a:effectLst>
          <a:outerShdw blurRad="50800" dist="50800" dir="5400000" algn="ctr" rotWithShape="0">
            <a:srgbClr val="000000">
              <a:alpha val="39000"/>
            </a:srgbClr>
          </a:outerShdw>
        </a:effectLst>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PK" sz="1100"/>
        </a:p>
      </xdr:txBody>
    </xdr:sp>
    <xdr:clientData/>
  </xdr:twoCellAnchor>
  <xdr:twoCellAnchor>
    <xdr:from>
      <xdr:col>15</xdr:col>
      <xdr:colOff>410761</xdr:colOff>
      <xdr:row>42</xdr:row>
      <xdr:rowOff>158641</xdr:rowOff>
    </xdr:from>
    <xdr:to>
      <xdr:col>16</xdr:col>
      <xdr:colOff>116836</xdr:colOff>
      <xdr:row>44</xdr:row>
      <xdr:rowOff>108139</xdr:rowOff>
    </xdr:to>
    <xdr:sp macro="" textlink="">
      <xdr:nvSpPr>
        <xdr:cNvPr id="123" name="Oval 122">
          <a:extLst>
            <a:ext uri="{FF2B5EF4-FFF2-40B4-BE49-F238E27FC236}">
              <a16:creationId xmlns:a16="http://schemas.microsoft.com/office/drawing/2014/main" id="{00000000-0008-0000-0200-00007B000000}"/>
            </a:ext>
          </a:extLst>
        </xdr:cNvPr>
        <xdr:cNvSpPr/>
      </xdr:nvSpPr>
      <xdr:spPr>
        <a:xfrm>
          <a:off x="9650011" y="8159641"/>
          <a:ext cx="309325" cy="330498"/>
        </a:xfrm>
        <a:prstGeom prst="ellipse">
          <a:avLst/>
        </a:prstGeom>
        <a:solidFill>
          <a:schemeClr val="bg1"/>
        </a:solidFill>
        <a:ln>
          <a:noFill/>
        </a:ln>
        <a:effectLst>
          <a:outerShdw blurRad="50800" dist="50800" dir="5400000" algn="ctr" rotWithShape="0">
            <a:srgbClr val="000000">
              <a:alpha val="39000"/>
            </a:srgbClr>
          </a:outerShdw>
        </a:effectLst>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marL="0" indent="0" algn="l"/>
          <a:endParaRPr lang="en-PK" sz="1100">
            <a:solidFill>
              <a:schemeClr val="lt1"/>
            </a:solidFill>
            <a:latin typeface="+mn-lt"/>
            <a:ea typeface="+mn-ea"/>
            <a:cs typeface="+mn-cs"/>
          </a:endParaRPr>
        </a:p>
      </xdr:txBody>
    </xdr:sp>
    <xdr:clientData/>
  </xdr:twoCellAnchor>
  <xdr:twoCellAnchor>
    <xdr:from>
      <xdr:col>13</xdr:col>
      <xdr:colOff>415647</xdr:colOff>
      <xdr:row>42</xdr:row>
      <xdr:rowOff>158641</xdr:rowOff>
    </xdr:from>
    <xdr:to>
      <xdr:col>14</xdr:col>
      <xdr:colOff>121722</xdr:colOff>
      <xdr:row>44</xdr:row>
      <xdr:rowOff>108139</xdr:rowOff>
    </xdr:to>
    <xdr:sp macro="" textlink="">
      <xdr:nvSpPr>
        <xdr:cNvPr id="124" name="Oval 123">
          <a:extLst>
            <a:ext uri="{FF2B5EF4-FFF2-40B4-BE49-F238E27FC236}">
              <a16:creationId xmlns:a16="http://schemas.microsoft.com/office/drawing/2014/main" id="{00000000-0008-0000-0200-00007C000000}"/>
            </a:ext>
          </a:extLst>
        </xdr:cNvPr>
        <xdr:cNvSpPr/>
      </xdr:nvSpPr>
      <xdr:spPr>
        <a:xfrm>
          <a:off x="8448397" y="8159641"/>
          <a:ext cx="309325" cy="330498"/>
        </a:xfrm>
        <a:prstGeom prst="ellipse">
          <a:avLst/>
        </a:prstGeom>
        <a:solidFill>
          <a:schemeClr val="bg1"/>
        </a:solidFill>
        <a:ln>
          <a:noFill/>
        </a:ln>
        <a:effectLst>
          <a:outerShdw blurRad="50800" dist="50800" dir="5400000" algn="ctr" rotWithShape="0">
            <a:srgbClr val="000000">
              <a:alpha val="39000"/>
            </a:srgbClr>
          </a:outerShdw>
        </a:effectLst>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marL="0" indent="0" algn="l"/>
          <a:endParaRPr lang="en-PK" sz="1100">
            <a:solidFill>
              <a:schemeClr val="lt1"/>
            </a:solidFill>
            <a:latin typeface="+mn-lt"/>
            <a:ea typeface="+mn-ea"/>
            <a:cs typeface="+mn-cs"/>
          </a:endParaRPr>
        </a:p>
      </xdr:txBody>
    </xdr:sp>
    <xdr:clientData/>
  </xdr:twoCellAnchor>
  <xdr:twoCellAnchor>
    <xdr:from>
      <xdr:col>10</xdr:col>
      <xdr:colOff>426813</xdr:colOff>
      <xdr:row>15</xdr:row>
      <xdr:rowOff>44738</xdr:rowOff>
    </xdr:from>
    <xdr:to>
      <xdr:col>16</xdr:col>
      <xdr:colOff>232354</xdr:colOff>
      <xdr:row>29</xdr:row>
      <xdr:rowOff>164353</xdr:rowOff>
    </xdr:to>
    <xdr:sp macro="" textlink="">
      <xdr:nvSpPr>
        <xdr:cNvPr id="102" name="Rectangle: Rounded Corners 101">
          <a:extLst>
            <a:ext uri="{FF2B5EF4-FFF2-40B4-BE49-F238E27FC236}">
              <a16:creationId xmlns:a16="http://schemas.microsoft.com/office/drawing/2014/main" id="{00000000-0008-0000-0200-000066000000}"/>
            </a:ext>
          </a:extLst>
        </xdr:cNvPr>
        <xdr:cNvSpPr/>
      </xdr:nvSpPr>
      <xdr:spPr>
        <a:xfrm>
          <a:off x="6649813" y="2902238"/>
          <a:ext cx="3425041" cy="2786615"/>
        </a:xfrm>
        <a:prstGeom prst="roundRect">
          <a:avLst>
            <a:gd name="adj" fmla="val 8209"/>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16</xdr:col>
      <xdr:colOff>393988</xdr:colOff>
      <xdr:row>15</xdr:row>
      <xdr:rowOff>11542</xdr:rowOff>
    </xdr:from>
    <xdr:to>
      <xdr:col>23</xdr:col>
      <xdr:colOff>333375</xdr:colOff>
      <xdr:row>29</xdr:row>
      <xdr:rowOff>135147</xdr:rowOff>
    </xdr:to>
    <xdr:sp macro="" textlink="">
      <xdr:nvSpPr>
        <xdr:cNvPr id="89" name="Rectangle: Rounded Corners 88">
          <a:extLst>
            <a:ext uri="{FF2B5EF4-FFF2-40B4-BE49-F238E27FC236}">
              <a16:creationId xmlns:a16="http://schemas.microsoft.com/office/drawing/2014/main" id="{00000000-0008-0000-0200-000059000000}"/>
            </a:ext>
          </a:extLst>
        </xdr:cNvPr>
        <xdr:cNvSpPr/>
      </xdr:nvSpPr>
      <xdr:spPr>
        <a:xfrm>
          <a:off x="10236488" y="2869042"/>
          <a:ext cx="4162137" cy="2790605"/>
        </a:xfrm>
        <a:prstGeom prst="roundRect">
          <a:avLst>
            <a:gd name="adj" fmla="val 8209"/>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xdr:col>
      <xdr:colOff>357538</xdr:colOff>
      <xdr:row>15</xdr:row>
      <xdr:rowOff>46942</xdr:rowOff>
    </xdr:from>
    <xdr:to>
      <xdr:col>10</xdr:col>
      <xdr:colOff>346449</xdr:colOff>
      <xdr:row>30</xdr:row>
      <xdr:rowOff>7475</xdr:rowOff>
    </xdr:to>
    <xdr:sp macro="" textlink="">
      <xdr:nvSpPr>
        <xdr:cNvPr id="55" name="Rectangle: Rounded Corners 54">
          <a:extLst>
            <a:ext uri="{FF2B5EF4-FFF2-40B4-BE49-F238E27FC236}">
              <a16:creationId xmlns:a16="http://schemas.microsoft.com/office/drawing/2014/main" id="{00000000-0008-0000-0200-000037000000}"/>
            </a:ext>
          </a:extLst>
        </xdr:cNvPr>
        <xdr:cNvSpPr/>
      </xdr:nvSpPr>
      <xdr:spPr>
        <a:xfrm>
          <a:off x="929038" y="2904442"/>
          <a:ext cx="5640411" cy="2818033"/>
        </a:xfrm>
        <a:prstGeom prst="roundRect">
          <a:avLst>
            <a:gd name="adj" fmla="val 8209"/>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xdr:col>
      <xdr:colOff>483852</xdr:colOff>
      <xdr:row>18</xdr:row>
      <xdr:rowOff>155518</xdr:rowOff>
    </xdr:from>
    <xdr:to>
      <xdr:col>10</xdr:col>
      <xdr:colOff>107389</xdr:colOff>
      <xdr:row>28</xdr:row>
      <xdr:rowOff>120882</xdr:rowOff>
    </xdr:to>
    <xdr:graphicFrame macro="">
      <xdr:nvGraphicFramePr>
        <xdr:cNvPr id="54" name="Chart 53">
          <a:extLst>
            <a:ext uri="{FF2B5EF4-FFF2-40B4-BE49-F238E27FC236}">
              <a16:creationId xmlns:a16="http://schemas.microsoft.com/office/drawing/2014/main" id="{00000000-0008-0000-0200-00003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346076</xdr:colOff>
      <xdr:row>3</xdr:row>
      <xdr:rowOff>90714</xdr:rowOff>
    </xdr:from>
    <xdr:to>
      <xdr:col>23</xdr:col>
      <xdr:colOff>274412</xdr:colOff>
      <xdr:row>14</xdr:row>
      <xdr:rowOff>45357</xdr:rowOff>
    </xdr:to>
    <xdr:sp macro="" textlink="">
      <xdr:nvSpPr>
        <xdr:cNvPr id="76" name="Rectangle: Rounded Corners 75">
          <a:extLst>
            <a:ext uri="{FF2B5EF4-FFF2-40B4-BE49-F238E27FC236}">
              <a16:creationId xmlns:a16="http://schemas.microsoft.com/office/drawing/2014/main" id="{00000000-0008-0000-0200-00004C000000}"/>
            </a:ext>
          </a:extLst>
        </xdr:cNvPr>
        <xdr:cNvSpPr/>
      </xdr:nvSpPr>
      <xdr:spPr>
        <a:xfrm>
          <a:off x="10188576" y="662214"/>
          <a:ext cx="4151086" cy="2050143"/>
        </a:xfrm>
        <a:prstGeom prst="roundRect">
          <a:avLst>
            <a:gd name="adj" fmla="val 8209"/>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2</xdr:col>
      <xdr:colOff>101229</xdr:colOff>
      <xdr:row>2</xdr:row>
      <xdr:rowOff>145143</xdr:rowOff>
    </xdr:from>
    <xdr:to>
      <xdr:col>15</xdr:col>
      <xdr:colOff>123615</xdr:colOff>
      <xdr:row>14</xdr:row>
      <xdr:rowOff>74001</xdr:rowOff>
    </xdr:to>
    <xdr:sp macro="" textlink="">
      <xdr:nvSpPr>
        <xdr:cNvPr id="3" name="Rectangle: Rounded Corners 2">
          <a:extLst>
            <a:ext uri="{FF2B5EF4-FFF2-40B4-BE49-F238E27FC236}">
              <a16:creationId xmlns:a16="http://schemas.microsoft.com/office/drawing/2014/main" id="{00000000-0008-0000-0200-000003000000}"/>
            </a:ext>
          </a:extLst>
        </xdr:cNvPr>
        <xdr:cNvSpPr/>
      </xdr:nvSpPr>
      <xdr:spPr>
        <a:xfrm>
          <a:off x="1275979" y="526143"/>
          <a:ext cx="8086886" cy="2214858"/>
        </a:xfrm>
        <a:prstGeom prst="roundRect">
          <a:avLst>
            <a:gd name="adj" fmla="val 8209"/>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xdr:col>
      <xdr:colOff>238125</xdr:colOff>
      <xdr:row>3</xdr:row>
      <xdr:rowOff>88901</xdr:rowOff>
    </xdr:from>
    <xdr:to>
      <xdr:col>3</xdr:col>
      <xdr:colOff>260954</xdr:colOff>
      <xdr:row>11</xdr:row>
      <xdr:rowOff>171072</xdr:rowOff>
    </xdr:to>
    <xdr:sp macro="" textlink="">
      <xdr:nvSpPr>
        <xdr:cNvPr id="4" name="Rectangle: Rounded Corners 3">
          <a:extLst>
            <a:ext uri="{FF2B5EF4-FFF2-40B4-BE49-F238E27FC236}">
              <a16:creationId xmlns:a16="http://schemas.microsoft.com/office/drawing/2014/main" id="{00000000-0008-0000-0200-000004000000}"/>
            </a:ext>
          </a:extLst>
        </xdr:cNvPr>
        <xdr:cNvSpPr/>
      </xdr:nvSpPr>
      <xdr:spPr>
        <a:xfrm>
          <a:off x="809625" y="660401"/>
          <a:ext cx="1229329" cy="1606171"/>
        </a:xfrm>
        <a:prstGeom prst="roundRect">
          <a:avLst>
            <a:gd name="adj" fmla="val 8209"/>
          </a:avLst>
        </a:prstGeom>
        <a:solidFill>
          <a:srgbClr val="072B73"/>
        </a:solidFill>
        <a:ln>
          <a:noFill/>
        </a:ln>
        <a:effectLst>
          <a:outerShdw blurRad="254000" sx="102000" sy="102000" algn="c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13</xdr:col>
      <xdr:colOff>551088</xdr:colOff>
      <xdr:row>3</xdr:row>
      <xdr:rowOff>88901</xdr:rowOff>
    </xdr:from>
    <xdr:to>
      <xdr:col>15</xdr:col>
      <xdr:colOff>573917</xdr:colOff>
      <xdr:row>11</xdr:row>
      <xdr:rowOff>171072</xdr:rowOff>
    </xdr:to>
    <xdr:sp macro="" textlink="">
      <xdr:nvSpPr>
        <xdr:cNvPr id="15" name="Rectangle: Rounded Corners 14">
          <a:extLst>
            <a:ext uri="{FF2B5EF4-FFF2-40B4-BE49-F238E27FC236}">
              <a16:creationId xmlns:a16="http://schemas.microsoft.com/office/drawing/2014/main" id="{00000000-0008-0000-0200-00000F000000}"/>
            </a:ext>
          </a:extLst>
        </xdr:cNvPr>
        <xdr:cNvSpPr/>
      </xdr:nvSpPr>
      <xdr:spPr>
        <a:xfrm>
          <a:off x="8583838" y="660401"/>
          <a:ext cx="1229329" cy="1606171"/>
        </a:xfrm>
        <a:prstGeom prst="roundRect">
          <a:avLst>
            <a:gd name="adj" fmla="val 8209"/>
          </a:avLst>
        </a:prstGeom>
        <a:solidFill>
          <a:srgbClr val="072B73"/>
        </a:solidFill>
        <a:ln>
          <a:noFill/>
        </a:ln>
        <a:effectLst>
          <a:outerShdw blurRad="254000" sx="102000" sy="102000" algn="c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3</xdr:col>
      <xdr:colOff>540203</xdr:colOff>
      <xdr:row>3</xdr:row>
      <xdr:rowOff>88977</xdr:rowOff>
    </xdr:from>
    <xdr:to>
      <xdr:col>5</xdr:col>
      <xdr:colOff>785282</xdr:colOff>
      <xdr:row>11</xdr:row>
      <xdr:rowOff>171072</xdr:rowOff>
    </xdr:to>
    <xdr:sp macro="" textlink="">
      <xdr:nvSpPr>
        <xdr:cNvPr id="5" name="Rectangle: Rounded Corners 4">
          <a:extLst>
            <a:ext uri="{FF2B5EF4-FFF2-40B4-BE49-F238E27FC236}">
              <a16:creationId xmlns:a16="http://schemas.microsoft.com/office/drawing/2014/main" id="{00000000-0008-0000-0200-000005000000}"/>
            </a:ext>
          </a:extLst>
        </xdr:cNvPr>
        <xdr:cNvSpPr/>
      </xdr:nvSpPr>
      <xdr:spPr>
        <a:xfrm>
          <a:off x="2318203" y="660477"/>
          <a:ext cx="1451579" cy="1606095"/>
        </a:xfrm>
        <a:prstGeom prst="roundRect">
          <a:avLst>
            <a:gd name="adj" fmla="val 8209"/>
          </a:avLst>
        </a:prstGeom>
        <a:solidFill>
          <a:schemeClr val="bg1"/>
        </a:solidFill>
        <a:ln>
          <a:noFill/>
        </a:ln>
        <a:effectLst>
          <a:outerShdw blurRad="254000" sx="102000" sy="102000" algn="c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4</xdr:col>
      <xdr:colOff>398931</xdr:colOff>
      <xdr:row>2</xdr:row>
      <xdr:rowOff>72570</xdr:rowOff>
    </xdr:from>
    <xdr:to>
      <xdr:col>5</xdr:col>
      <xdr:colOff>323306</xdr:colOff>
      <xdr:row>4</xdr:row>
      <xdr:rowOff>164258</xdr:rowOff>
    </xdr:to>
    <xdr:sp macro="" textlink="">
      <xdr:nvSpPr>
        <xdr:cNvPr id="16" name="Oval 15">
          <a:extLst>
            <a:ext uri="{FF2B5EF4-FFF2-40B4-BE49-F238E27FC236}">
              <a16:creationId xmlns:a16="http://schemas.microsoft.com/office/drawing/2014/main" id="{00000000-0008-0000-0200-000010000000}"/>
            </a:ext>
          </a:extLst>
        </xdr:cNvPr>
        <xdr:cNvSpPr/>
      </xdr:nvSpPr>
      <xdr:spPr>
        <a:xfrm>
          <a:off x="2227731" y="72570"/>
          <a:ext cx="533975" cy="459988"/>
        </a:xfrm>
        <a:prstGeom prst="ellipse">
          <a:avLst/>
        </a:prstGeom>
        <a:solidFill>
          <a:srgbClr val="052057"/>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PK" sz="1100"/>
        </a:p>
      </xdr:txBody>
    </xdr:sp>
    <xdr:clientData/>
  </xdr:twoCellAnchor>
  <xdr:twoCellAnchor>
    <xdr:from>
      <xdr:col>6</xdr:col>
      <xdr:colOff>236311</xdr:colOff>
      <xdr:row>2</xdr:row>
      <xdr:rowOff>90713</xdr:rowOff>
    </xdr:from>
    <xdr:to>
      <xdr:col>8</xdr:col>
      <xdr:colOff>259139</xdr:colOff>
      <xdr:row>12</xdr:row>
      <xdr:rowOff>7787</xdr:rowOff>
    </xdr:to>
    <xdr:grpSp>
      <xdr:nvGrpSpPr>
        <xdr:cNvPr id="19" name="Group 18">
          <a:extLst>
            <a:ext uri="{FF2B5EF4-FFF2-40B4-BE49-F238E27FC236}">
              <a16:creationId xmlns:a16="http://schemas.microsoft.com/office/drawing/2014/main" id="{00000000-0008-0000-0200-000013000000}"/>
            </a:ext>
          </a:extLst>
        </xdr:cNvPr>
        <xdr:cNvGrpSpPr/>
      </xdr:nvGrpSpPr>
      <xdr:grpSpPr>
        <a:xfrm>
          <a:off x="3494137" y="449626"/>
          <a:ext cx="1237611" cy="1711639"/>
          <a:chOff x="2574471" y="253999"/>
          <a:chExt cx="1238400" cy="1731359"/>
        </a:xfrm>
      </xdr:grpSpPr>
      <xdr:sp macro="" textlink="">
        <xdr:nvSpPr>
          <xdr:cNvPr id="20" name="Rectangle: Rounded Corners 19">
            <a:extLst>
              <a:ext uri="{FF2B5EF4-FFF2-40B4-BE49-F238E27FC236}">
                <a16:creationId xmlns:a16="http://schemas.microsoft.com/office/drawing/2014/main" id="{00000000-0008-0000-0200-000014000000}"/>
              </a:ext>
            </a:extLst>
          </xdr:cNvPr>
          <xdr:cNvSpPr/>
        </xdr:nvSpPr>
        <xdr:spPr>
          <a:xfrm>
            <a:off x="2574471" y="451758"/>
            <a:ext cx="1238400" cy="1533600"/>
          </a:xfrm>
          <a:prstGeom prst="roundRect">
            <a:avLst>
              <a:gd name="adj" fmla="val 8209"/>
            </a:avLst>
          </a:prstGeom>
          <a:solidFill>
            <a:schemeClr val="bg1"/>
          </a:solidFill>
          <a:ln>
            <a:noFill/>
          </a:ln>
          <a:effectLst>
            <a:outerShdw blurRad="254000" sx="102000" sy="102000" algn="c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sp macro="" textlink="">
        <xdr:nvSpPr>
          <xdr:cNvPr id="21" name="Oval 20">
            <a:extLst>
              <a:ext uri="{FF2B5EF4-FFF2-40B4-BE49-F238E27FC236}">
                <a16:creationId xmlns:a16="http://schemas.microsoft.com/office/drawing/2014/main" id="{00000000-0008-0000-0200-000015000000}"/>
              </a:ext>
            </a:extLst>
          </xdr:cNvPr>
          <xdr:cNvSpPr/>
        </xdr:nvSpPr>
        <xdr:spPr>
          <a:xfrm>
            <a:off x="2966886" y="253999"/>
            <a:ext cx="453571" cy="453571"/>
          </a:xfrm>
          <a:prstGeom prst="ellipse">
            <a:avLst/>
          </a:prstGeom>
          <a:solidFill>
            <a:srgbClr val="052057"/>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PK" sz="1100"/>
          </a:p>
        </xdr:txBody>
      </xdr:sp>
    </xdr:grpSp>
    <xdr:clientData/>
  </xdr:twoCellAnchor>
  <xdr:twoCellAnchor>
    <xdr:from>
      <xdr:col>8</xdr:col>
      <xdr:colOff>585561</xdr:colOff>
      <xdr:row>2</xdr:row>
      <xdr:rowOff>81642</xdr:rowOff>
    </xdr:from>
    <xdr:to>
      <xdr:col>11</xdr:col>
      <xdr:colOff>5139</xdr:colOff>
      <xdr:row>11</xdr:row>
      <xdr:rowOff>180144</xdr:rowOff>
    </xdr:to>
    <xdr:grpSp>
      <xdr:nvGrpSpPr>
        <xdr:cNvPr id="22" name="Group 21">
          <a:extLst>
            <a:ext uri="{FF2B5EF4-FFF2-40B4-BE49-F238E27FC236}">
              <a16:creationId xmlns:a16="http://schemas.microsoft.com/office/drawing/2014/main" id="{00000000-0008-0000-0200-000016000000}"/>
            </a:ext>
          </a:extLst>
        </xdr:cNvPr>
        <xdr:cNvGrpSpPr/>
      </xdr:nvGrpSpPr>
      <xdr:grpSpPr>
        <a:xfrm>
          <a:off x="5058170" y="440555"/>
          <a:ext cx="1241752" cy="1713611"/>
          <a:chOff x="2574471" y="253999"/>
          <a:chExt cx="1238400" cy="1731359"/>
        </a:xfrm>
      </xdr:grpSpPr>
      <xdr:sp macro="" textlink="">
        <xdr:nvSpPr>
          <xdr:cNvPr id="23" name="Rectangle: Rounded Corners 22">
            <a:extLst>
              <a:ext uri="{FF2B5EF4-FFF2-40B4-BE49-F238E27FC236}">
                <a16:creationId xmlns:a16="http://schemas.microsoft.com/office/drawing/2014/main" id="{00000000-0008-0000-0200-000017000000}"/>
              </a:ext>
            </a:extLst>
          </xdr:cNvPr>
          <xdr:cNvSpPr/>
        </xdr:nvSpPr>
        <xdr:spPr>
          <a:xfrm>
            <a:off x="2574471" y="451758"/>
            <a:ext cx="1238400" cy="1533600"/>
          </a:xfrm>
          <a:prstGeom prst="roundRect">
            <a:avLst>
              <a:gd name="adj" fmla="val 8209"/>
            </a:avLst>
          </a:prstGeom>
          <a:solidFill>
            <a:schemeClr val="bg1"/>
          </a:solidFill>
          <a:ln>
            <a:noFill/>
          </a:ln>
          <a:effectLst>
            <a:outerShdw blurRad="254000" sx="102000" sy="102000" algn="c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sp macro="" textlink="">
        <xdr:nvSpPr>
          <xdr:cNvPr id="24" name="Oval 23">
            <a:extLst>
              <a:ext uri="{FF2B5EF4-FFF2-40B4-BE49-F238E27FC236}">
                <a16:creationId xmlns:a16="http://schemas.microsoft.com/office/drawing/2014/main" id="{00000000-0008-0000-0200-000018000000}"/>
              </a:ext>
            </a:extLst>
          </xdr:cNvPr>
          <xdr:cNvSpPr/>
        </xdr:nvSpPr>
        <xdr:spPr>
          <a:xfrm>
            <a:off x="2966886" y="253999"/>
            <a:ext cx="453571" cy="453571"/>
          </a:xfrm>
          <a:prstGeom prst="ellipse">
            <a:avLst/>
          </a:prstGeom>
          <a:solidFill>
            <a:srgbClr val="052057"/>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PK" sz="1100"/>
          </a:p>
        </xdr:txBody>
      </xdr:sp>
    </xdr:grpSp>
    <xdr:clientData/>
  </xdr:twoCellAnchor>
  <xdr:twoCellAnchor>
    <xdr:from>
      <xdr:col>11</xdr:col>
      <xdr:colOff>254453</xdr:colOff>
      <xdr:row>3</xdr:row>
      <xdr:rowOff>70759</xdr:rowOff>
    </xdr:from>
    <xdr:to>
      <xdr:col>13</xdr:col>
      <xdr:colOff>277282</xdr:colOff>
      <xdr:row>11</xdr:row>
      <xdr:rowOff>152930</xdr:rowOff>
    </xdr:to>
    <xdr:sp macro="" textlink="">
      <xdr:nvSpPr>
        <xdr:cNvPr id="26" name="Rectangle: Rounded Corners 25">
          <a:extLst>
            <a:ext uri="{FF2B5EF4-FFF2-40B4-BE49-F238E27FC236}">
              <a16:creationId xmlns:a16="http://schemas.microsoft.com/office/drawing/2014/main" id="{00000000-0008-0000-0200-00001A000000}"/>
            </a:ext>
          </a:extLst>
        </xdr:cNvPr>
        <xdr:cNvSpPr/>
      </xdr:nvSpPr>
      <xdr:spPr>
        <a:xfrm>
          <a:off x="7080703" y="642259"/>
          <a:ext cx="1229329" cy="1606171"/>
        </a:xfrm>
        <a:prstGeom prst="roundRect">
          <a:avLst>
            <a:gd name="adj" fmla="val 8209"/>
          </a:avLst>
        </a:prstGeom>
        <a:solidFill>
          <a:schemeClr val="bg1"/>
        </a:solidFill>
        <a:ln>
          <a:noFill/>
        </a:ln>
        <a:effectLst>
          <a:outerShdw blurRad="254000" sx="102000" sy="102000" algn="c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12</xdr:col>
      <xdr:colOff>39082</xdr:colOff>
      <xdr:row>2</xdr:row>
      <xdr:rowOff>54428</xdr:rowOff>
    </xdr:from>
    <xdr:to>
      <xdr:col>12</xdr:col>
      <xdr:colOff>488118</xdr:colOff>
      <xdr:row>4</xdr:row>
      <xdr:rowOff>145142</xdr:rowOff>
    </xdr:to>
    <xdr:sp macro="" textlink="">
      <xdr:nvSpPr>
        <xdr:cNvPr id="27" name="Oval 26">
          <a:extLst>
            <a:ext uri="{FF2B5EF4-FFF2-40B4-BE49-F238E27FC236}">
              <a16:creationId xmlns:a16="http://schemas.microsoft.com/office/drawing/2014/main" id="{00000000-0008-0000-0200-00001B000000}"/>
            </a:ext>
          </a:extLst>
        </xdr:cNvPr>
        <xdr:cNvSpPr/>
      </xdr:nvSpPr>
      <xdr:spPr>
        <a:xfrm>
          <a:off x="7468582" y="435428"/>
          <a:ext cx="449036" cy="471714"/>
        </a:xfrm>
        <a:prstGeom prst="ellipse">
          <a:avLst/>
        </a:prstGeom>
        <a:solidFill>
          <a:srgbClr val="052057"/>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PK" sz="1100"/>
        </a:p>
      </xdr:txBody>
    </xdr:sp>
    <xdr:clientData/>
  </xdr:twoCellAnchor>
  <xdr:twoCellAnchor>
    <xdr:from>
      <xdr:col>13</xdr:col>
      <xdr:colOff>356582</xdr:colOff>
      <xdr:row>9</xdr:row>
      <xdr:rowOff>154214</xdr:rowOff>
    </xdr:from>
    <xdr:to>
      <xdr:col>14</xdr:col>
      <xdr:colOff>202367</xdr:colOff>
      <xdr:row>12</xdr:row>
      <xdr:rowOff>63500</xdr:rowOff>
    </xdr:to>
    <xdr:sp macro="" textlink="">
      <xdr:nvSpPr>
        <xdr:cNvPr id="28" name="Oval 27">
          <a:extLst>
            <a:ext uri="{FF2B5EF4-FFF2-40B4-BE49-F238E27FC236}">
              <a16:creationId xmlns:a16="http://schemas.microsoft.com/office/drawing/2014/main" id="{00000000-0008-0000-0200-00001C000000}"/>
            </a:ext>
          </a:extLst>
        </xdr:cNvPr>
        <xdr:cNvSpPr/>
      </xdr:nvSpPr>
      <xdr:spPr>
        <a:xfrm>
          <a:off x="8389332" y="1868714"/>
          <a:ext cx="449035" cy="480786"/>
        </a:xfrm>
        <a:prstGeom prst="ellipse">
          <a:avLst/>
        </a:prstGeom>
        <a:solidFill>
          <a:schemeClr val="bg1"/>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PK" sz="1100"/>
        </a:p>
      </xdr:txBody>
    </xdr:sp>
    <xdr:clientData/>
  </xdr:twoCellAnchor>
  <xdr:twoCellAnchor>
    <xdr:from>
      <xdr:col>2</xdr:col>
      <xdr:colOff>533476</xdr:colOff>
      <xdr:row>9</xdr:row>
      <xdr:rowOff>163285</xdr:rowOff>
    </xdr:from>
    <xdr:to>
      <xdr:col>3</xdr:col>
      <xdr:colOff>383797</xdr:colOff>
      <xdr:row>12</xdr:row>
      <xdr:rowOff>72571</xdr:rowOff>
    </xdr:to>
    <xdr:sp macro="" textlink="">
      <xdr:nvSpPr>
        <xdr:cNvPr id="29" name="Oval 28">
          <a:extLst>
            <a:ext uri="{FF2B5EF4-FFF2-40B4-BE49-F238E27FC236}">
              <a16:creationId xmlns:a16="http://schemas.microsoft.com/office/drawing/2014/main" id="{00000000-0008-0000-0200-00001D000000}"/>
            </a:ext>
          </a:extLst>
        </xdr:cNvPr>
        <xdr:cNvSpPr/>
      </xdr:nvSpPr>
      <xdr:spPr>
        <a:xfrm>
          <a:off x="1708226" y="1877785"/>
          <a:ext cx="453571" cy="480786"/>
        </a:xfrm>
        <a:prstGeom prst="ellipse">
          <a:avLst/>
        </a:prstGeom>
        <a:solidFill>
          <a:schemeClr val="bg1"/>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PK" sz="1100"/>
        </a:p>
      </xdr:txBody>
    </xdr:sp>
    <xdr:clientData/>
  </xdr:twoCellAnchor>
  <xdr:twoCellAnchor editAs="oneCell">
    <xdr:from>
      <xdr:col>9</xdr:col>
      <xdr:colOff>472481</xdr:colOff>
      <xdr:row>2</xdr:row>
      <xdr:rowOff>161813</xdr:rowOff>
    </xdr:from>
    <xdr:to>
      <xdr:col>10</xdr:col>
      <xdr:colOff>143826</xdr:colOff>
      <xdr:row>4</xdr:row>
      <xdr:rowOff>69852</xdr:rowOff>
    </xdr:to>
    <xdr:pic>
      <xdr:nvPicPr>
        <xdr:cNvPr id="37" name="Picture 36">
          <a:extLst>
            <a:ext uri="{FF2B5EF4-FFF2-40B4-BE49-F238E27FC236}">
              <a16:creationId xmlns:a16="http://schemas.microsoft.com/office/drawing/2014/main" id="{00000000-0008-0000-0200-000025000000}"/>
            </a:ext>
          </a:extLst>
        </xdr:cNvPr>
        <xdr:cNvPicPr>
          <a:picLocks noChangeAspect="1"/>
        </xdr:cNvPicPr>
      </xdr:nvPicPr>
      <xdr:blipFill>
        <a:blip xmlns:r="http://schemas.openxmlformats.org/officeDocument/2006/relationships" r:embed="rId2" cstate="print">
          <a:lum bright="70000" contrast="-70000"/>
          <a:extLst>
            <a:ext uri="{28A0092B-C50C-407E-A947-70E740481C1C}">
              <a14:useLocalDpi xmlns:a14="http://schemas.microsoft.com/office/drawing/2010/main" val="0"/>
            </a:ext>
          </a:extLst>
        </a:blip>
        <a:stretch>
          <a:fillRect/>
        </a:stretch>
      </xdr:blipFill>
      <xdr:spPr>
        <a:xfrm flipH="1">
          <a:off x="6092231" y="542813"/>
          <a:ext cx="274595" cy="289039"/>
        </a:xfrm>
        <a:prstGeom prst="rect">
          <a:avLst/>
        </a:prstGeom>
      </xdr:spPr>
    </xdr:pic>
    <xdr:clientData/>
  </xdr:twoCellAnchor>
  <xdr:twoCellAnchor editAs="oneCell">
    <xdr:from>
      <xdr:col>7</xdr:col>
      <xdr:colOff>136536</xdr:colOff>
      <xdr:row>2</xdr:row>
      <xdr:rowOff>159645</xdr:rowOff>
    </xdr:from>
    <xdr:to>
      <xdr:col>7</xdr:col>
      <xdr:colOff>399360</xdr:colOff>
      <xdr:row>4</xdr:row>
      <xdr:rowOff>57151</xdr:rowOff>
    </xdr:to>
    <xdr:pic>
      <xdr:nvPicPr>
        <xdr:cNvPr id="43" name="Picture 42">
          <a:extLst>
            <a:ext uri="{FF2B5EF4-FFF2-40B4-BE49-F238E27FC236}">
              <a16:creationId xmlns:a16="http://schemas.microsoft.com/office/drawing/2014/main" id="{00000000-0008-0000-0200-00002B000000}"/>
            </a:ext>
          </a:extLst>
        </xdr:cNvPr>
        <xdr:cNvPicPr>
          <a:picLocks noChangeAspect="1"/>
        </xdr:cNvPicPr>
      </xdr:nvPicPr>
      <xdr:blipFill>
        <a:blip xmlns:r="http://schemas.openxmlformats.org/officeDocument/2006/relationships" r:embed="rId3" cstate="print">
          <a:lum bright="70000" contrast="-70000"/>
          <a:extLst>
            <a:ext uri="{28A0092B-C50C-407E-A947-70E740481C1C}">
              <a14:useLocalDpi xmlns:a14="http://schemas.microsoft.com/office/drawing/2010/main" val="0"/>
            </a:ext>
          </a:extLst>
        </a:blip>
        <a:stretch>
          <a:fillRect/>
        </a:stretch>
      </xdr:blipFill>
      <xdr:spPr>
        <a:xfrm flipH="1">
          <a:off x="4549786" y="540645"/>
          <a:ext cx="262824" cy="278506"/>
        </a:xfrm>
        <a:prstGeom prst="rect">
          <a:avLst/>
        </a:prstGeom>
      </xdr:spPr>
    </xdr:pic>
    <xdr:clientData/>
  </xdr:twoCellAnchor>
  <xdr:twoCellAnchor editAs="oneCell">
    <xdr:from>
      <xdr:col>4</xdr:col>
      <xdr:colOff>494019</xdr:colOff>
      <xdr:row>2</xdr:row>
      <xdr:rowOff>131014</xdr:rowOff>
    </xdr:from>
    <xdr:to>
      <xdr:col>5</xdr:col>
      <xdr:colOff>198201</xdr:colOff>
      <xdr:row>4</xdr:row>
      <xdr:rowOff>74449</xdr:rowOff>
    </xdr:to>
    <xdr:pic>
      <xdr:nvPicPr>
        <xdr:cNvPr id="44" name="Picture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4" cstate="print">
          <a:lum bright="70000" contrast="-70000"/>
          <a:extLst>
            <a:ext uri="{BEBA8EAE-BF5A-486C-A8C5-ECC9F3942E4B}">
              <a14:imgProps xmlns:a14="http://schemas.microsoft.com/office/drawing/2010/main">
                <a14:imgLayer r:embed="rId5">
                  <a14:imgEffect>
                    <a14:colorTemperature colorTemp="5742"/>
                  </a14:imgEffect>
                  <a14:imgEffect>
                    <a14:saturation sat="225000"/>
                  </a14:imgEffect>
                </a14:imgLayer>
              </a14:imgProps>
            </a:ext>
            <a:ext uri="{28A0092B-C50C-407E-A947-70E740481C1C}">
              <a14:useLocalDpi xmlns:a14="http://schemas.microsoft.com/office/drawing/2010/main" val="0"/>
            </a:ext>
          </a:extLst>
        </a:blip>
        <a:stretch>
          <a:fillRect/>
        </a:stretch>
      </xdr:blipFill>
      <xdr:spPr>
        <a:xfrm flipH="1">
          <a:off x="2875269" y="512014"/>
          <a:ext cx="307432" cy="324435"/>
        </a:xfrm>
        <a:prstGeom prst="rect">
          <a:avLst/>
        </a:prstGeom>
      </xdr:spPr>
    </xdr:pic>
    <xdr:clientData/>
  </xdr:twoCellAnchor>
  <xdr:twoCellAnchor editAs="oneCell">
    <xdr:from>
      <xdr:col>13</xdr:col>
      <xdr:colOff>447007</xdr:colOff>
      <xdr:row>10</xdr:row>
      <xdr:rowOff>60824</xdr:rowOff>
    </xdr:from>
    <xdr:to>
      <xdr:col>14</xdr:col>
      <xdr:colOff>123179</xdr:colOff>
      <xdr:row>11</xdr:row>
      <xdr:rowOff>158596</xdr:rowOff>
    </xdr:to>
    <xdr:pic>
      <xdr:nvPicPr>
        <xdr:cNvPr id="45" name="Picture 44">
          <a:extLst>
            <a:ext uri="{FF2B5EF4-FFF2-40B4-BE49-F238E27FC236}">
              <a16:creationId xmlns:a16="http://schemas.microsoft.com/office/drawing/2014/main" id="{00000000-0008-0000-0200-00002D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479757" y="1965824"/>
          <a:ext cx="279421" cy="288272"/>
        </a:xfrm>
        <a:prstGeom prst="rect">
          <a:avLst/>
        </a:prstGeom>
      </xdr:spPr>
    </xdr:pic>
    <xdr:clientData/>
  </xdr:twoCellAnchor>
  <xdr:twoCellAnchor editAs="oneCell">
    <xdr:from>
      <xdr:col>3</xdr:col>
      <xdr:colOff>37235</xdr:colOff>
      <xdr:row>10</xdr:row>
      <xdr:rowOff>83265</xdr:rowOff>
    </xdr:from>
    <xdr:to>
      <xdr:col>3</xdr:col>
      <xdr:colOff>301627</xdr:colOff>
      <xdr:row>11</xdr:row>
      <xdr:rowOff>164903</xdr:rowOff>
    </xdr:to>
    <xdr:pic>
      <xdr:nvPicPr>
        <xdr:cNvPr id="46" name="Picture 45">
          <a:extLst>
            <a:ext uri="{FF2B5EF4-FFF2-40B4-BE49-F238E27FC236}">
              <a16:creationId xmlns:a16="http://schemas.microsoft.com/office/drawing/2014/main" id="{00000000-0008-0000-0200-00002E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flipH="1">
          <a:off x="1815235" y="1988265"/>
          <a:ext cx="264392" cy="272138"/>
        </a:xfrm>
        <a:prstGeom prst="rect">
          <a:avLst/>
        </a:prstGeom>
      </xdr:spPr>
    </xdr:pic>
    <xdr:clientData/>
  </xdr:twoCellAnchor>
  <xdr:twoCellAnchor editAs="oneCell">
    <xdr:from>
      <xdr:col>12</xdr:col>
      <xdr:colOff>142875</xdr:colOff>
      <xdr:row>2</xdr:row>
      <xdr:rowOff>152400</xdr:rowOff>
    </xdr:from>
    <xdr:to>
      <xdr:col>12</xdr:col>
      <xdr:colOff>403225</xdr:colOff>
      <xdr:row>4</xdr:row>
      <xdr:rowOff>50801</xdr:rowOff>
    </xdr:to>
    <xdr:pic>
      <xdr:nvPicPr>
        <xdr:cNvPr id="48" name="Picture 47">
          <a:extLst>
            <a:ext uri="{FF2B5EF4-FFF2-40B4-BE49-F238E27FC236}">
              <a16:creationId xmlns:a16="http://schemas.microsoft.com/office/drawing/2014/main" id="{00000000-0008-0000-0200-000030000000}"/>
            </a:ext>
          </a:extLst>
        </xdr:cNvPr>
        <xdr:cNvPicPr>
          <a:picLocks noChangeAspect="1"/>
        </xdr:cNvPicPr>
      </xdr:nvPicPr>
      <xdr:blipFill>
        <a:blip xmlns:r="http://schemas.openxmlformats.org/officeDocument/2006/relationships" r:embed="rId8" cstate="print">
          <a:lum bright="70000" contrast="-70000"/>
          <a:extLst>
            <a:ext uri="{28A0092B-C50C-407E-A947-70E740481C1C}">
              <a14:useLocalDpi xmlns:a14="http://schemas.microsoft.com/office/drawing/2010/main" val="0"/>
            </a:ext>
          </a:extLst>
        </a:blip>
        <a:stretch>
          <a:fillRect/>
        </a:stretch>
      </xdr:blipFill>
      <xdr:spPr>
        <a:xfrm>
          <a:off x="7572375" y="533400"/>
          <a:ext cx="260350" cy="279401"/>
        </a:xfrm>
        <a:prstGeom prst="rect">
          <a:avLst/>
        </a:prstGeom>
      </xdr:spPr>
    </xdr:pic>
    <xdr:clientData/>
  </xdr:twoCellAnchor>
  <xdr:twoCellAnchor>
    <xdr:from>
      <xdr:col>3</xdr:col>
      <xdr:colOff>596450</xdr:colOff>
      <xdr:row>4</xdr:row>
      <xdr:rowOff>179615</xdr:rowOff>
    </xdr:from>
    <xdr:to>
      <xdr:col>5</xdr:col>
      <xdr:colOff>718912</xdr:colOff>
      <xdr:row>6</xdr:row>
      <xdr:rowOff>70757</xdr:rowOff>
    </xdr:to>
    <xdr:sp macro="" textlink="">
      <xdr:nvSpPr>
        <xdr:cNvPr id="49" name="TextBox 48">
          <a:extLst>
            <a:ext uri="{FF2B5EF4-FFF2-40B4-BE49-F238E27FC236}">
              <a16:creationId xmlns:a16="http://schemas.microsoft.com/office/drawing/2014/main" id="{00000000-0008-0000-0200-000031000000}"/>
            </a:ext>
          </a:extLst>
        </xdr:cNvPr>
        <xdr:cNvSpPr txBox="1"/>
      </xdr:nvSpPr>
      <xdr:spPr>
        <a:xfrm>
          <a:off x="2374450" y="941615"/>
          <a:ext cx="1328962" cy="27214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a:t>Total COGS</a:t>
          </a:r>
          <a:endParaRPr lang="en-PK" sz="1200" b="1"/>
        </a:p>
      </xdr:txBody>
    </xdr:sp>
    <xdr:clientData/>
  </xdr:twoCellAnchor>
  <xdr:twoCellAnchor>
    <xdr:from>
      <xdr:col>9</xdr:col>
      <xdr:colOff>69397</xdr:colOff>
      <xdr:row>4</xdr:row>
      <xdr:rowOff>179615</xdr:rowOff>
    </xdr:from>
    <xdr:to>
      <xdr:col>10</xdr:col>
      <xdr:colOff>482145</xdr:colOff>
      <xdr:row>6</xdr:row>
      <xdr:rowOff>134258</xdr:rowOff>
    </xdr:to>
    <xdr:sp macro="" textlink="">
      <xdr:nvSpPr>
        <xdr:cNvPr id="57" name="TextBox 56">
          <a:extLst>
            <a:ext uri="{FF2B5EF4-FFF2-40B4-BE49-F238E27FC236}">
              <a16:creationId xmlns:a16="http://schemas.microsoft.com/office/drawing/2014/main" id="{00000000-0008-0000-0200-000039000000}"/>
            </a:ext>
          </a:extLst>
        </xdr:cNvPr>
        <xdr:cNvSpPr txBox="1"/>
      </xdr:nvSpPr>
      <xdr:spPr>
        <a:xfrm>
          <a:off x="5689147" y="941615"/>
          <a:ext cx="1015998" cy="335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t>Total Profit</a:t>
          </a:r>
          <a:endParaRPr lang="en-PK" sz="1200" b="1"/>
        </a:p>
      </xdr:txBody>
    </xdr:sp>
    <xdr:clientData/>
  </xdr:twoCellAnchor>
  <xdr:twoCellAnchor>
    <xdr:from>
      <xdr:col>6</xdr:col>
      <xdr:colOff>243573</xdr:colOff>
      <xdr:row>4</xdr:row>
      <xdr:rowOff>179615</xdr:rowOff>
    </xdr:from>
    <xdr:to>
      <xdr:col>8</xdr:col>
      <xdr:colOff>236311</xdr:colOff>
      <xdr:row>6</xdr:row>
      <xdr:rowOff>143329</xdr:rowOff>
    </xdr:to>
    <xdr:sp macro="" textlink="">
      <xdr:nvSpPr>
        <xdr:cNvPr id="58" name="TextBox 57">
          <a:extLst>
            <a:ext uri="{FF2B5EF4-FFF2-40B4-BE49-F238E27FC236}">
              <a16:creationId xmlns:a16="http://schemas.microsoft.com/office/drawing/2014/main" id="{00000000-0008-0000-0200-00003A000000}"/>
            </a:ext>
          </a:extLst>
        </xdr:cNvPr>
        <xdr:cNvSpPr txBox="1"/>
      </xdr:nvSpPr>
      <xdr:spPr>
        <a:xfrm>
          <a:off x="4053573" y="941615"/>
          <a:ext cx="1199238" cy="3447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t>Total</a:t>
          </a:r>
          <a:r>
            <a:rPr lang="en-US" sz="1200" b="1" baseline="0"/>
            <a:t> Revenue</a:t>
          </a:r>
          <a:endParaRPr lang="en-PK" sz="1200" b="1"/>
        </a:p>
      </xdr:txBody>
    </xdr:sp>
    <xdr:clientData/>
  </xdr:twoCellAnchor>
  <xdr:twoCellAnchor>
    <xdr:from>
      <xdr:col>11</xdr:col>
      <xdr:colOff>274410</xdr:colOff>
      <xdr:row>4</xdr:row>
      <xdr:rowOff>179615</xdr:rowOff>
    </xdr:from>
    <xdr:to>
      <xdr:col>13</xdr:col>
      <xdr:colOff>265340</xdr:colOff>
      <xdr:row>6</xdr:row>
      <xdr:rowOff>54427</xdr:rowOff>
    </xdr:to>
    <xdr:sp macro="" textlink="">
      <xdr:nvSpPr>
        <xdr:cNvPr id="59" name="TextBox 58">
          <a:extLst>
            <a:ext uri="{FF2B5EF4-FFF2-40B4-BE49-F238E27FC236}">
              <a16:creationId xmlns:a16="http://schemas.microsoft.com/office/drawing/2014/main" id="{00000000-0008-0000-0200-00003B000000}"/>
            </a:ext>
          </a:extLst>
        </xdr:cNvPr>
        <xdr:cNvSpPr txBox="1"/>
      </xdr:nvSpPr>
      <xdr:spPr>
        <a:xfrm>
          <a:off x="7100660" y="941615"/>
          <a:ext cx="1197430" cy="25581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t>%</a:t>
          </a:r>
          <a:r>
            <a:rPr lang="en-US" sz="1200" b="1" baseline="0"/>
            <a:t> Profit Margin</a:t>
          </a:r>
          <a:endParaRPr lang="en-PK" sz="1200" b="1"/>
        </a:p>
      </xdr:txBody>
    </xdr:sp>
    <xdr:clientData/>
  </xdr:twoCellAnchor>
  <xdr:twoCellAnchor>
    <xdr:from>
      <xdr:col>1</xdr:col>
      <xdr:colOff>363313</xdr:colOff>
      <xdr:row>4</xdr:row>
      <xdr:rowOff>7258</xdr:rowOff>
    </xdr:from>
    <xdr:to>
      <xdr:col>3</xdr:col>
      <xdr:colOff>172812</xdr:colOff>
      <xdr:row>5</xdr:row>
      <xdr:rowOff>143330</xdr:rowOff>
    </xdr:to>
    <xdr:sp macro="" textlink="">
      <xdr:nvSpPr>
        <xdr:cNvPr id="60" name="TextBox 59">
          <a:extLst>
            <a:ext uri="{FF2B5EF4-FFF2-40B4-BE49-F238E27FC236}">
              <a16:creationId xmlns:a16="http://schemas.microsoft.com/office/drawing/2014/main" id="{00000000-0008-0000-0200-00003C000000}"/>
            </a:ext>
          </a:extLst>
        </xdr:cNvPr>
        <xdr:cNvSpPr txBox="1"/>
      </xdr:nvSpPr>
      <xdr:spPr>
        <a:xfrm>
          <a:off x="934813" y="769258"/>
          <a:ext cx="1015999" cy="326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solidFill>
                <a:schemeClr val="bg1"/>
              </a:solidFill>
            </a:rPr>
            <a:t>Total Qty</a:t>
          </a:r>
          <a:endParaRPr lang="en-PK" sz="1400" b="1">
            <a:solidFill>
              <a:schemeClr val="bg1"/>
            </a:solidFill>
          </a:endParaRPr>
        </a:p>
      </xdr:txBody>
    </xdr:sp>
    <xdr:clientData/>
  </xdr:twoCellAnchor>
  <xdr:twoCellAnchor>
    <xdr:from>
      <xdr:col>13</xdr:col>
      <xdr:colOff>569233</xdr:colOff>
      <xdr:row>3</xdr:row>
      <xdr:rowOff>177801</xdr:rowOff>
    </xdr:from>
    <xdr:to>
      <xdr:col>15</xdr:col>
      <xdr:colOff>560162</xdr:colOff>
      <xdr:row>5</xdr:row>
      <xdr:rowOff>81643</xdr:rowOff>
    </xdr:to>
    <xdr:sp macro="" textlink="">
      <xdr:nvSpPr>
        <xdr:cNvPr id="61" name="TextBox 60">
          <a:extLst>
            <a:ext uri="{FF2B5EF4-FFF2-40B4-BE49-F238E27FC236}">
              <a16:creationId xmlns:a16="http://schemas.microsoft.com/office/drawing/2014/main" id="{00000000-0008-0000-0200-00003D000000}"/>
            </a:ext>
          </a:extLst>
        </xdr:cNvPr>
        <xdr:cNvSpPr txBox="1"/>
      </xdr:nvSpPr>
      <xdr:spPr>
        <a:xfrm>
          <a:off x="8601983" y="749301"/>
          <a:ext cx="1197429" cy="2848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solidFill>
                <a:schemeClr val="bg1"/>
              </a:solidFill>
            </a:rPr>
            <a:t>Transactions</a:t>
          </a:r>
          <a:endParaRPr lang="en-PK" sz="1400" b="1">
            <a:solidFill>
              <a:schemeClr val="bg1"/>
            </a:solidFill>
          </a:endParaRPr>
        </a:p>
      </xdr:txBody>
    </xdr:sp>
    <xdr:clientData/>
  </xdr:twoCellAnchor>
  <xdr:twoCellAnchor>
    <xdr:from>
      <xdr:col>6</xdr:col>
      <xdr:colOff>270787</xdr:colOff>
      <xdr:row>6</xdr:row>
      <xdr:rowOff>134258</xdr:rowOff>
    </xdr:from>
    <xdr:to>
      <xdr:col>8</xdr:col>
      <xdr:colOff>263525</xdr:colOff>
      <xdr:row>8</xdr:row>
      <xdr:rowOff>97972</xdr:rowOff>
    </xdr:to>
    <xdr:sp macro="" textlink="'Analysis -1'!$C$3">
      <xdr:nvSpPr>
        <xdr:cNvPr id="68" name="TextBox 67">
          <a:extLst>
            <a:ext uri="{FF2B5EF4-FFF2-40B4-BE49-F238E27FC236}">
              <a16:creationId xmlns:a16="http://schemas.microsoft.com/office/drawing/2014/main" id="{00000000-0008-0000-0200-000044000000}"/>
            </a:ext>
          </a:extLst>
        </xdr:cNvPr>
        <xdr:cNvSpPr txBox="1"/>
      </xdr:nvSpPr>
      <xdr:spPr>
        <a:xfrm>
          <a:off x="4080787" y="1277258"/>
          <a:ext cx="1199238" cy="3447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A8E1A09-F10D-48DF-A191-48055A8DC69E}" type="TxLink">
            <a:rPr lang="en-US" sz="1100" b="0" i="0" u="none" strike="noStrike">
              <a:solidFill>
                <a:srgbClr val="000000"/>
              </a:solidFill>
              <a:latin typeface="Calibri"/>
              <a:ea typeface="Calibri"/>
              <a:cs typeface="Calibri"/>
            </a:rPr>
            <a:pPr algn="ctr"/>
            <a:t>$5.45  M</a:t>
          </a:fld>
          <a:endParaRPr lang="en-PK" sz="1200" b="1"/>
        </a:p>
      </xdr:txBody>
    </xdr:sp>
    <xdr:clientData/>
  </xdr:twoCellAnchor>
  <xdr:twoCellAnchor>
    <xdr:from>
      <xdr:col>9</xdr:col>
      <xdr:colOff>69397</xdr:colOff>
      <xdr:row>6</xdr:row>
      <xdr:rowOff>135822</xdr:rowOff>
    </xdr:from>
    <xdr:to>
      <xdr:col>10</xdr:col>
      <xdr:colOff>482145</xdr:colOff>
      <xdr:row>8</xdr:row>
      <xdr:rowOff>90465</xdr:rowOff>
    </xdr:to>
    <xdr:sp macro="" textlink="'Analysis -1'!$J$3">
      <xdr:nvSpPr>
        <xdr:cNvPr id="69" name="TextBox 68">
          <a:extLst>
            <a:ext uri="{FF2B5EF4-FFF2-40B4-BE49-F238E27FC236}">
              <a16:creationId xmlns:a16="http://schemas.microsoft.com/office/drawing/2014/main" id="{00000000-0008-0000-0200-000045000000}"/>
            </a:ext>
          </a:extLst>
        </xdr:cNvPr>
        <xdr:cNvSpPr txBox="1"/>
      </xdr:nvSpPr>
      <xdr:spPr>
        <a:xfrm>
          <a:off x="5689147" y="1278822"/>
          <a:ext cx="1015998" cy="335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93FDE9A-3686-4B10-81A4-8CBC45339979}" type="TxLink">
            <a:rPr lang="en-US" sz="1100" b="0" i="0" u="none" strike="noStrike">
              <a:solidFill>
                <a:srgbClr val="000000"/>
              </a:solidFill>
              <a:latin typeface="Calibri"/>
              <a:ea typeface="Calibri"/>
              <a:cs typeface="Calibri"/>
            </a:rPr>
            <a:pPr algn="ctr"/>
            <a:t>$2.21  M</a:t>
          </a:fld>
          <a:endParaRPr lang="en-PK" sz="1200" b="1"/>
        </a:p>
      </xdr:txBody>
    </xdr:sp>
    <xdr:clientData/>
  </xdr:twoCellAnchor>
  <xdr:twoCellAnchor>
    <xdr:from>
      <xdr:col>11</xdr:col>
      <xdr:colOff>270031</xdr:colOff>
      <xdr:row>6</xdr:row>
      <xdr:rowOff>135822</xdr:rowOff>
    </xdr:from>
    <xdr:to>
      <xdr:col>13</xdr:col>
      <xdr:colOff>260961</xdr:colOff>
      <xdr:row>8</xdr:row>
      <xdr:rowOff>10634</xdr:rowOff>
    </xdr:to>
    <xdr:sp macro="" textlink="'Analysis -1'!$I$3">
      <xdr:nvSpPr>
        <xdr:cNvPr id="70" name="TextBox 69">
          <a:extLst>
            <a:ext uri="{FF2B5EF4-FFF2-40B4-BE49-F238E27FC236}">
              <a16:creationId xmlns:a16="http://schemas.microsoft.com/office/drawing/2014/main" id="{00000000-0008-0000-0200-000046000000}"/>
            </a:ext>
          </a:extLst>
        </xdr:cNvPr>
        <xdr:cNvSpPr txBox="1"/>
      </xdr:nvSpPr>
      <xdr:spPr>
        <a:xfrm>
          <a:off x="7096281" y="1278822"/>
          <a:ext cx="1197430" cy="25581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F806639-85F5-40A7-A615-711B838B4D19}" type="TxLink">
            <a:rPr lang="en-US" sz="1100" b="0" i="0" u="none" strike="noStrike">
              <a:solidFill>
                <a:srgbClr val="000000"/>
              </a:solidFill>
              <a:latin typeface="Calibri"/>
              <a:ea typeface="Calibri"/>
              <a:cs typeface="Calibri"/>
            </a:rPr>
            <a:pPr algn="ctr"/>
            <a:t>40.5%</a:t>
          </a:fld>
          <a:endParaRPr lang="en-PK" sz="1200" b="1"/>
        </a:p>
      </xdr:txBody>
    </xdr:sp>
    <xdr:clientData/>
  </xdr:twoCellAnchor>
  <xdr:twoCellAnchor>
    <xdr:from>
      <xdr:col>4</xdr:col>
      <xdr:colOff>73900</xdr:colOff>
      <xdr:row>6</xdr:row>
      <xdr:rowOff>162035</xdr:rowOff>
    </xdr:from>
    <xdr:to>
      <xdr:col>5</xdr:col>
      <xdr:colOff>641021</xdr:colOff>
      <xdr:row>8</xdr:row>
      <xdr:rowOff>43793</xdr:rowOff>
    </xdr:to>
    <xdr:sp macro="" textlink="">
      <xdr:nvSpPr>
        <xdr:cNvPr id="71" name="Rectangle 70">
          <a:extLst>
            <a:ext uri="{FF2B5EF4-FFF2-40B4-BE49-F238E27FC236}">
              <a16:creationId xmlns:a16="http://schemas.microsoft.com/office/drawing/2014/main" id="{00000000-0008-0000-0200-000047000000}"/>
            </a:ext>
          </a:extLst>
        </xdr:cNvPr>
        <xdr:cNvSpPr/>
      </xdr:nvSpPr>
      <xdr:spPr>
        <a:xfrm>
          <a:off x="2455150" y="1305035"/>
          <a:ext cx="1170371" cy="26275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3</xdr:col>
      <xdr:colOff>554348</xdr:colOff>
      <xdr:row>6</xdr:row>
      <xdr:rowOff>134258</xdr:rowOff>
    </xdr:from>
    <xdr:to>
      <xdr:col>5</xdr:col>
      <xdr:colOff>769336</xdr:colOff>
      <xdr:row>8</xdr:row>
      <xdr:rowOff>97972</xdr:rowOff>
    </xdr:to>
    <xdr:sp macro="" textlink="'Analysis -1'!E3">
      <xdr:nvSpPr>
        <xdr:cNvPr id="72" name="TextBox 71">
          <a:extLst>
            <a:ext uri="{FF2B5EF4-FFF2-40B4-BE49-F238E27FC236}">
              <a16:creationId xmlns:a16="http://schemas.microsoft.com/office/drawing/2014/main" id="{00000000-0008-0000-0200-000048000000}"/>
            </a:ext>
          </a:extLst>
        </xdr:cNvPr>
        <xdr:cNvSpPr txBox="1"/>
      </xdr:nvSpPr>
      <xdr:spPr>
        <a:xfrm>
          <a:off x="2332348" y="1277258"/>
          <a:ext cx="1421488" cy="3447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D88C4A1-5508-4913-B253-B99D60CA7041}" type="TxLink">
            <a:rPr lang="en-US" sz="1100" b="0" i="0" u="none" strike="noStrike">
              <a:solidFill>
                <a:srgbClr val="000000"/>
              </a:solidFill>
              <a:latin typeface="Calibri"/>
              <a:ea typeface="Calibri"/>
              <a:cs typeface="Calibri"/>
            </a:rPr>
            <a:pPr algn="ctr"/>
            <a:t>$3.25  M</a:t>
          </a:fld>
          <a:endParaRPr lang="en-PK" sz="1200" b="1"/>
        </a:p>
      </xdr:txBody>
    </xdr:sp>
    <xdr:clientData/>
  </xdr:twoCellAnchor>
  <xdr:twoCellAnchor>
    <xdr:from>
      <xdr:col>1</xdr:col>
      <xdr:colOff>309692</xdr:colOff>
      <xdr:row>6</xdr:row>
      <xdr:rowOff>59552</xdr:rowOff>
    </xdr:from>
    <xdr:to>
      <xdr:col>3</xdr:col>
      <xdr:colOff>189567</xdr:colOff>
      <xdr:row>8</xdr:row>
      <xdr:rowOff>23266</xdr:rowOff>
    </xdr:to>
    <xdr:sp macro="" textlink="'Analysis -1'!B3">
      <xdr:nvSpPr>
        <xdr:cNvPr id="73" name="TextBox 72">
          <a:extLst>
            <a:ext uri="{FF2B5EF4-FFF2-40B4-BE49-F238E27FC236}">
              <a16:creationId xmlns:a16="http://schemas.microsoft.com/office/drawing/2014/main" id="{00000000-0008-0000-0200-000049000000}"/>
            </a:ext>
          </a:extLst>
        </xdr:cNvPr>
        <xdr:cNvSpPr txBox="1"/>
      </xdr:nvSpPr>
      <xdr:spPr>
        <a:xfrm>
          <a:off x="881192" y="1202552"/>
          <a:ext cx="1086375" cy="3447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ECCB7F3-0771-460D-A003-0AC3237BA2A3}" type="TxLink">
            <a:rPr lang="en-US" sz="1200" b="1" i="0" u="none" strike="noStrike">
              <a:solidFill>
                <a:schemeClr val="bg1"/>
              </a:solidFill>
              <a:latin typeface="Calibri"/>
              <a:ea typeface="Calibri"/>
              <a:cs typeface="Calibri"/>
            </a:rPr>
            <a:pPr algn="ctr"/>
            <a:t>$2.44  K</a:t>
          </a:fld>
          <a:endParaRPr lang="en-PK" sz="1600" b="1">
            <a:solidFill>
              <a:schemeClr val="bg1"/>
            </a:solidFill>
          </a:endParaRPr>
        </a:p>
      </xdr:txBody>
    </xdr:sp>
    <xdr:clientData/>
  </xdr:twoCellAnchor>
  <xdr:twoCellAnchor>
    <xdr:from>
      <xdr:col>14</xdr:col>
      <xdr:colOff>25810</xdr:colOff>
      <xdr:row>5</xdr:row>
      <xdr:rowOff>141729</xdr:rowOff>
    </xdr:from>
    <xdr:to>
      <xdr:col>15</xdr:col>
      <xdr:colOff>508935</xdr:colOff>
      <xdr:row>7</xdr:row>
      <xdr:rowOff>105443</xdr:rowOff>
    </xdr:to>
    <xdr:sp macro="" textlink="'Analysis -1'!D3">
      <xdr:nvSpPr>
        <xdr:cNvPr id="74" name="TextBox 73">
          <a:extLst>
            <a:ext uri="{FF2B5EF4-FFF2-40B4-BE49-F238E27FC236}">
              <a16:creationId xmlns:a16="http://schemas.microsoft.com/office/drawing/2014/main" id="{00000000-0008-0000-0200-00004A000000}"/>
            </a:ext>
          </a:extLst>
        </xdr:cNvPr>
        <xdr:cNvSpPr txBox="1"/>
      </xdr:nvSpPr>
      <xdr:spPr>
        <a:xfrm>
          <a:off x="8661810" y="1094229"/>
          <a:ext cx="1086375" cy="3447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E8DD76F-67BD-4777-9548-7E0E44794904}" type="TxLink">
            <a:rPr lang="en-US" sz="1200" b="1" i="0" u="none" strike="noStrike">
              <a:solidFill>
                <a:schemeClr val="bg1"/>
              </a:solidFill>
              <a:latin typeface="Calibri"/>
              <a:ea typeface="Calibri"/>
              <a:cs typeface="Calibri"/>
            </a:rPr>
            <a:pPr algn="ctr"/>
            <a:t>$0.23  K</a:t>
          </a:fld>
          <a:endParaRPr lang="en-PK" sz="1800" b="1">
            <a:solidFill>
              <a:schemeClr val="bg1"/>
            </a:solidFill>
          </a:endParaRPr>
        </a:p>
      </xdr:txBody>
    </xdr:sp>
    <xdr:clientData/>
  </xdr:twoCellAnchor>
  <mc:AlternateContent xmlns:mc="http://schemas.openxmlformats.org/markup-compatibility/2006">
    <mc:Choice xmlns:a14="http://schemas.microsoft.com/office/drawing/2010/main" Requires="a14">
      <xdr:twoCellAnchor>
        <xdr:from>
          <xdr:col>17</xdr:col>
          <xdr:colOff>371475</xdr:colOff>
          <xdr:row>3</xdr:row>
          <xdr:rowOff>152400</xdr:rowOff>
        </xdr:from>
        <xdr:to>
          <xdr:col>22</xdr:col>
          <xdr:colOff>555625</xdr:colOff>
          <xdr:row>5</xdr:row>
          <xdr:rowOff>146050</xdr:rowOff>
        </xdr:to>
        <xdr:grpSp>
          <xdr:nvGrpSpPr>
            <xdr:cNvPr id="10" name="Group 9">
              <a:extLst>
                <a:ext uri="{FF2B5EF4-FFF2-40B4-BE49-F238E27FC236}">
                  <a16:creationId xmlns:a16="http://schemas.microsoft.com/office/drawing/2014/main" id="{00000000-0008-0000-0200-00000A000000}"/>
                </a:ext>
              </a:extLst>
            </xdr:cNvPr>
            <xdr:cNvGrpSpPr/>
          </xdr:nvGrpSpPr>
          <xdr:grpSpPr>
            <a:xfrm>
              <a:off x="10310605" y="690770"/>
              <a:ext cx="3221107" cy="352563"/>
              <a:chOff x="10833099" y="711200"/>
              <a:chExt cx="3238500" cy="361952"/>
            </a:xfrm>
          </xdr:grpSpPr>
          <xdr:sp macro="" textlink="">
            <xdr:nvSpPr>
              <xdr:cNvPr id="4097" name="Option Button 1" hidden="1">
                <a:extLst>
                  <a:ext uri="{63B3BB69-23CF-44E3-9099-C40C66FF867C}">
                    <a14:compatExt spid="_x0000_s4097"/>
                  </a:ext>
                  <a:ext uri="{FF2B5EF4-FFF2-40B4-BE49-F238E27FC236}">
                    <a16:creationId xmlns:a16="http://schemas.microsoft.com/office/drawing/2014/main" id="{00000000-0008-0000-0200-000001100000}"/>
                  </a:ext>
                </a:extLst>
              </xdr:cNvPr>
              <xdr:cNvSpPr/>
            </xdr:nvSpPr>
            <xdr:spPr bwMode="auto">
              <a:xfrm>
                <a:off x="10833099" y="711200"/>
                <a:ext cx="1257300" cy="35560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FF"/>
                    </a:solidFill>
                    <a:miter lim="800000"/>
                    <a:headEnd/>
                    <a:tailEnd/>
                  </a14:hiddenLine>
                </a:ext>
              </a:extLst>
            </xdr:spPr>
            <xdr:txBody>
              <a:bodyPr vertOverflow="clip" wrap="square" lIns="36576" tIns="32004" rIns="0" bIns="32004" anchor="ctr" upright="1"/>
              <a:lstStyle/>
              <a:p>
                <a:pPr algn="l" rtl="0">
                  <a:defRPr sz="1000"/>
                </a:pPr>
                <a:r>
                  <a:rPr lang="en-PK" sz="800" b="0" i="0" u="none" strike="noStrike" baseline="0">
                    <a:solidFill>
                      <a:srgbClr val="000000"/>
                    </a:solidFill>
                    <a:latin typeface="Segoe UI"/>
                    <a:cs typeface="Segoe UI"/>
                  </a:rPr>
                  <a:t>Revenue</a:t>
                </a:r>
              </a:p>
            </xdr:txBody>
          </xdr:sp>
          <xdr:sp macro="" textlink="">
            <xdr:nvSpPr>
              <xdr:cNvPr id="4098" name="Option Button 2" hidden="1">
                <a:extLst>
                  <a:ext uri="{63B3BB69-23CF-44E3-9099-C40C66FF867C}">
                    <a14:compatExt spid="_x0000_s4098"/>
                  </a:ext>
                  <a:ext uri="{FF2B5EF4-FFF2-40B4-BE49-F238E27FC236}">
                    <a16:creationId xmlns:a16="http://schemas.microsoft.com/office/drawing/2014/main" id="{00000000-0008-0000-0200-000002100000}"/>
                  </a:ext>
                </a:extLst>
              </xdr:cNvPr>
              <xdr:cNvSpPr/>
            </xdr:nvSpPr>
            <xdr:spPr bwMode="auto">
              <a:xfrm>
                <a:off x="11893550" y="717552"/>
                <a:ext cx="1257300" cy="35560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36576" tIns="32004" rIns="0" bIns="32004" anchor="ctr" upright="1"/>
              <a:lstStyle/>
              <a:p>
                <a:pPr algn="l" rtl="0">
                  <a:defRPr sz="1000"/>
                </a:pPr>
                <a:r>
                  <a:rPr lang="en-PK" sz="800" b="0" i="0" u="none" strike="noStrike" baseline="0">
                    <a:solidFill>
                      <a:srgbClr val="000000"/>
                    </a:solidFill>
                    <a:latin typeface="Segoe UI"/>
                    <a:cs typeface="Segoe UI"/>
                  </a:rPr>
                  <a:t>Profit</a:t>
                </a:r>
              </a:p>
            </xdr:txBody>
          </xdr:sp>
          <xdr:sp macro="" textlink="">
            <xdr:nvSpPr>
              <xdr:cNvPr id="4099" name="Option Button 3" hidden="1">
                <a:extLst>
                  <a:ext uri="{63B3BB69-23CF-44E3-9099-C40C66FF867C}">
                    <a14:compatExt spid="_x0000_s4099"/>
                  </a:ext>
                  <a:ext uri="{FF2B5EF4-FFF2-40B4-BE49-F238E27FC236}">
                    <a16:creationId xmlns:a16="http://schemas.microsoft.com/office/drawing/2014/main" id="{00000000-0008-0000-0200-000003100000}"/>
                  </a:ext>
                </a:extLst>
              </xdr:cNvPr>
              <xdr:cNvSpPr/>
            </xdr:nvSpPr>
            <xdr:spPr bwMode="auto">
              <a:xfrm>
                <a:off x="12814299" y="711200"/>
                <a:ext cx="1257300" cy="35560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36576" tIns="32004" rIns="0" bIns="32004" anchor="ctr" upright="1"/>
              <a:lstStyle/>
              <a:p>
                <a:pPr algn="l" rtl="0">
                  <a:defRPr sz="1000"/>
                </a:pPr>
                <a:r>
                  <a:rPr lang="en-PK" sz="800" b="0" i="0" u="none" strike="noStrike" baseline="0">
                    <a:solidFill>
                      <a:srgbClr val="000000"/>
                    </a:solidFill>
                    <a:latin typeface="Segoe UI"/>
                    <a:cs typeface="Segoe UI"/>
                  </a:rPr>
                  <a:t>Transactions</a:t>
                </a:r>
              </a:p>
            </xdr:txBody>
          </xdr:sp>
        </xdr:grpSp>
        <xdr:clientData/>
      </xdr:twoCellAnchor>
    </mc:Choice>
    <mc:Fallback/>
  </mc:AlternateContent>
  <xdr:twoCellAnchor>
    <xdr:from>
      <xdr:col>17</xdr:col>
      <xdr:colOff>111125</xdr:colOff>
      <xdr:row>7</xdr:row>
      <xdr:rowOff>108862</xdr:rowOff>
    </xdr:from>
    <xdr:to>
      <xdr:col>23</xdr:col>
      <xdr:colOff>183695</xdr:colOff>
      <xdr:row>13</xdr:row>
      <xdr:rowOff>172361</xdr:rowOff>
    </xdr:to>
    <xdr:graphicFrame macro="">
      <xdr:nvGraphicFramePr>
        <xdr:cNvPr id="79" name="Chart 78">
          <a:extLst>
            <a:ext uri="{FF2B5EF4-FFF2-40B4-BE49-F238E27FC236}">
              <a16:creationId xmlns:a16="http://schemas.microsoft.com/office/drawing/2014/main" id="{00000000-0008-0000-0200-00004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16</xdr:col>
      <xdr:colOff>503009</xdr:colOff>
      <xdr:row>15</xdr:row>
      <xdr:rowOff>75867</xdr:rowOff>
    </xdr:from>
    <xdr:to>
      <xdr:col>23</xdr:col>
      <xdr:colOff>190045</xdr:colOff>
      <xdr:row>20</xdr:row>
      <xdr:rowOff>161633</xdr:rowOff>
    </xdr:to>
    <mc:AlternateContent xmlns:mc="http://schemas.openxmlformats.org/markup-compatibility/2006">
      <mc:Choice xmlns:a14="http://schemas.microsoft.com/office/drawing/2010/main" Requires="a14">
        <xdr:graphicFrame macro="">
          <xdr:nvGraphicFramePr>
            <xdr:cNvPr id="80" name="Year">
              <a:extLst>
                <a:ext uri="{FF2B5EF4-FFF2-40B4-BE49-F238E27FC236}">
                  <a16:creationId xmlns:a16="http://schemas.microsoft.com/office/drawing/2014/main" id="{00000000-0008-0000-0200-00005000000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9834748" y="2767715"/>
              <a:ext cx="3938775" cy="983048"/>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346079</xdr:colOff>
      <xdr:row>5</xdr:row>
      <xdr:rowOff>107048</xdr:rowOff>
    </xdr:from>
    <xdr:to>
      <xdr:col>22</xdr:col>
      <xdr:colOff>200025</xdr:colOff>
      <xdr:row>8</xdr:row>
      <xdr:rowOff>128815</xdr:rowOff>
    </xdr:to>
    <xdr:grpSp>
      <xdr:nvGrpSpPr>
        <xdr:cNvPr id="11" name="Group 10">
          <a:extLst>
            <a:ext uri="{FF2B5EF4-FFF2-40B4-BE49-F238E27FC236}">
              <a16:creationId xmlns:a16="http://schemas.microsoft.com/office/drawing/2014/main" id="{00000000-0008-0000-0200-00000B000000}"/>
            </a:ext>
          </a:extLst>
        </xdr:cNvPr>
        <xdr:cNvGrpSpPr/>
      </xdr:nvGrpSpPr>
      <xdr:grpSpPr>
        <a:xfrm>
          <a:off x="9677818" y="1004331"/>
          <a:ext cx="3498294" cy="560136"/>
          <a:chOff x="10166354" y="1027798"/>
          <a:chExt cx="3511546" cy="574217"/>
        </a:xfrm>
      </xdr:grpSpPr>
      <xdr:sp macro="" textlink="'Analysis -1'!C25">
        <xdr:nvSpPr>
          <xdr:cNvPr id="81" name="TextBox 80">
            <a:extLst>
              <a:ext uri="{FF2B5EF4-FFF2-40B4-BE49-F238E27FC236}">
                <a16:creationId xmlns:a16="http://schemas.microsoft.com/office/drawing/2014/main" id="{00000000-0008-0000-0200-000051000000}"/>
              </a:ext>
            </a:extLst>
          </xdr:cNvPr>
          <xdr:cNvSpPr txBox="1"/>
        </xdr:nvSpPr>
        <xdr:spPr>
          <a:xfrm>
            <a:off x="10166354" y="1027798"/>
            <a:ext cx="905328" cy="3066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6BCFF5C-D2AF-49D5-8CCA-6320A68BEED0}" type="TxLink">
              <a:rPr lang="en-US" sz="1400" b="1" i="0" u="none" strike="noStrike">
                <a:solidFill>
                  <a:srgbClr val="0F5AF1"/>
                </a:solidFill>
                <a:latin typeface="Calibri"/>
                <a:ea typeface="Calibri"/>
                <a:cs typeface="Calibri"/>
              </a:rPr>
              <a:pPr algn="ctr"/>
              <a:t>73.68%</a:t>
            </a:fld>
            <a:endParaRPr lang="en-PK" sz="1600" b="1">
              <a:solidFill>
                <a:srgbClr val="0F5AF1"/>
              </a:solidFill>
            </a:endParaRPr>
          </a:p>
        </xdr:txBody>
      </xdr:sp>
      <xdr:sp macro="" textlink="'Analysis -1'!D24">
        <xdr:nvSpPr>
          <xdr:cNvPr id="82" name="TextBox 81">
            <a:extLst>
              <a:ext uri="{FF2B5EF4-FFF2-40B4-BE49-F238E27FC236}">
                <a16:creationId xmlns:a16="http://schemas.microsoft.com/office/drawing/2014/main" id="{00000000-0008-0000-0200-000052000000}"/>
              </a:ext>
            </a:extLst>
          </xdr:cNvPr>
          <xdr:cNvSpPr txBox="1"/>
        </xdr:nvSpPr>
        <xdr:spPr>
          <a:xfrm>
            <a:off x="10255250" y="1239162"/>
            <a:ext cx="3422650" cy="3628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3A8B2C82-FB04-4214-9B53-1297F7C87D5C}" type="TxLink">
              <a:rPr lang="en-US" sz="1050" b="0" i="0" u="none" strike="noStrike">
                <a:solidFill>
                  <a:srgbClr val="0A41AE"/>
                </a:solidFill>
                <a:latin typeface="Calibri"/>
                <a:ea typeface="Calibri"/>
                <a:cs typeface="Calibri"/>
              </a:rPr>
              <a:pPr algn="l"/>
              <a:t>of  Revenue came from highlighted years</a:t>
            </a:fld>
            <a:endParaRPr lang="en-PK" sz="1600" b="1">
              <a:solidFill>
                <a:srgbClr val="0A41AE"/>
              </a:solidFill>
            </a:endParaRPr>
          </a:p>
        </xdr:txBody>
      </xdr:sp>
    </xdr:grpSp>
    <xdr:clientData/>
  </xdr:twoCellAnchor>
  <xdr:twoCellAnchor>
    <xdr:from>
      <xdr:col>16</xdr:col>
      <xdr:colOff>301625</xdr:colOff>
      <xdr:row>7</xdr:row>
      <xdr:rowOff>152412</xdr:rowOff>
    </xdr:from>
    <xdr:to>
      <xdr:col>19</xdr:col>
      <xdr:colOff>257189</xdr:colOff>
      <xdr:row>10</xdr:row>
      <xdr:rowOff>74980</xdr:rowOff>
    </xdr:to>
    <xdr:grpSp>
      <xdr:nvGrpSpPr>
        <xdr:cNvPr id="12" name="Group 11">
          <a:extLst>
            <a:ext uri="{FF2B5EF4-FFF2-40B4-BE49-F238E27FC236}">
              <a16:creationId xmlns:a16="http://schemas.microsoft.com/office/drawing/2014/main" id="{00000000-0008-0000-0200-00000C000000}"/>
            </a:ext>
          </a:extLst>
        </xdr:cNvPr>
        <xdr:cNvGrpSpPr/>
      </xdr:nvGrpSpPr>
      <xdr:grpSpPr>
        <a:xfrm>
          <a:off x="9633364" y="1408608"/>
          <a:ext cx="1777738" cy="460937"/>
          <a:chOff x="10121900" y="1441462"/>
          <a:chExt cx="1784364" cy="475018"/>
        </a:xfrm>
      </xdr:grpSpPr>
      <xdr:sp macro="" textlink="'Analysis -1'!D17">
        <xdr:nvSpPr>
          <xdr:cNvPr id="83" name="TextBox 82">
            <a:extLst>
              <a:ext uri="{FF2B5EF4-FFF2-40B4-BE49-F238E27FC236}">
                <a16:creationId xmlns:a16="http://schemas.microsoft.com/office/drawing/2014/main" id="{00000000-0008-0000-0200-000053000000}"/>
              </a:ext>
            </a:extLst>
          </xdr:cNvPr>
          <xdr:cNvSpPr txBox="1"/>
        </xdr:nvSpPr>
        <xdr:spPr>
          <a:xfrm>
            <a:off x="10121900" y="1441462"/>
            <a:ext cx="1034499" cy="315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30F00F8-40EC-4FC5-99C7-5FCB1C45CBB7}" type="TxLink">
              <a:rPr lang="en-US" sz="1200" b="1" i="0" u="none" strike="noStrike">
                <a:solidFill>
                  <a:srgbClr val="0F5AF1"/>
                </a:solidFill>
                <a:latin typeface="Calibri"/>
                <a:ea typeface="Calibri"/>
                <a:cs typeface="Calibri"/>
              </a:rPr>
              <a:pPr algn="ctr"/>
              <a:t>6.76  M</a:t>
            </a:fld>
            <a:endParaRPr lang="en-PK" sz="2000" b="1">
              <a:solidFill>
                <a:srgbClr val="0F5AF1"/>
              </a:solidFill>
            </a:endParaRPr>
          </a:p>
        </xdr:txBody>
      </xdr:sp>
      <xdr:sp macro="" textlink="'Analysis -1'!D16">
        <xdr:nvSpPr>
          <xdr:cNvPr id="84" name="TextBox 83">
            <a:extLst>
              <a:ext uri="{FF2B5EF4-FFF2-40B4-BE49-F238E27FC236}">
                <a16:creationId xmlns:a16="http://schemas.microsoft.com/office/drawing/2014/main" id="{00000000-0008-0000-0200-000054000000}"/>
              </a:ext>
            </a:extLst>
          </xdr:cNvPr>
          <xdr:cNvSpPr txBox="1"/>
        </xdr:nvSpPr>
        <xdr:spPr>
          <a:xfrm>
            <a:off x="10281406" y="1626646"/>
            <a:ext cx="1624858" cy="289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a:fld id="{F22FA133-D8E7-4616-BDF2-118278379E41}" type="TxLink">
              <a:rPr lang="en-US" sz="1050" b="0" i="0" u="none" strike="noStrike">
                <a:solidFill>
                  <a:srgbClr val="0A41AE"/>
                </a:solidFill>
                <a:latin typeface="Calibri"/>
                <a:ea typeface="Calibri"/>
                <a:cs typeface="Calibri"/>
              </a:rPr>
              <a:pPr marL="0" indent="0" algn="l"/>
              <a:t>Average Revenue</a:t>
            </a:fld>
            <a:endParaRPr lang="en-PK" sz="1050" b="0" i="0" u="none" strike="noStrike">
              <a:solidFill>
                <a:srgbClr val="0A41AE"/>
              </a:solidFill>
              <a:latin typeface="Calibri"/>
              <a:ea typeface="Calibri"/>
              <a:cs typeface="Calibri"/>
            </a:endParaRPr>
          </a:p>
        </xdr:txBody>
      </xdr:sp>
    </xdr:grpSp>
    <xdr:clientData/>
  </xdr:twoCellAnchor>
  <xdr:twoCellAnchor>
    <xdr:from>
      <xdr:col>4</xdr:col>
      <xdr:colOff>281298</xdr:colOff>
      <xdr:row>8</xdr:row>
      <xdr:rowOff>134258</xdr:rowOff>
    </xdr:from>
    <xdr:to>
      <xdr:col>5</xdr:col>
      <xdr:colOff>390525</xdr:colOff>
      <xdr:row>10</xdr:row>
      <xdr:rowOff>31750</xdr:rowOff>
    </xdr:to>
    <xdr:sp macro="" textlink="'Analysis -1'!Q17">
      <xdr:nvSpPr>
        <xdr:cNvPr id="90" name="TextBox 89">
          <a:extLst>
            <a:ext uri="{FF2B5EF4-FFF2-40B4-BE49-F238E27FC236}">
              <a16:creationId xmlns:a16="http://schemas.microsoft.com/office/drawing/2014/main" id="{00000000-0008-0000-0200-00005A000000}"/>
            </a:ext>
          </a:extLst>
        </xdr:cNvPr>
        <xdr:cNvSpPr txBox="1"/>
      </xdr:nvSpPr>
      <xdr:spPr>
        <a:xfrm>
          <a:off x="2662548" y="1658258"/>
          <a:ext cx="712477" cy="278492"/>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FB97026-B752-439F-AFB1-D1BF306B95B8}" type="TxLink">
            <a:rPr lang="en-US" sz="1100" b="0" i="0" u="none" strike="noStrike">
              <a:solidFill>
                <a:srgbClr val="000000"/>
              </a:solidFill>
              <a:latin typeface="Calibri"/>
              <a:ea typeface="Calibri"/>
              <a:cs typeface="Calibri"/>
            </a:rPr>
            <a:pPr algn="ctr"/>
            <a:t>+53.17%</a:t>
          </a:fld>
          <a:endParaRPr lang="en-PK" sz="1000" b="1"/>
        </a:p>
      </xdr:txBody>
    </xdr:sp>
    <xdr:clientData/>
  </xdr:twoCellAnchor>
  <xdr:twoCellAnchor>
    <xdr:from>
      <xdr:col>6</xdr:col>
      <xdr:colOff>490848</xdr:colOff>
      <xdr:row>8</xdr:row>
      <xdr:rowOff>115208</xdr:rowOff>
    </xdr:from>
    <xdr:to>
      <xdr:col>7</xdr:col>
      <xdr:colOff>600075</xdr:colOff>
      <xdr:row>10</xdr:row>
      <xdr:rowOff>12700</xdr:rowOff>
    </xdr:to>
    <xdr:sp macro="" textlink="'Analysis -1'!Q22">
      <xdr:nvSpPr>
        <xdr:cNvPr id="91" name="TextBox 90">
          <a:extLst>
            <a:ext uri="{FF2B5EF4-FFF2-40B4-BE49-F238E27FC236}">
              <a16:creationId xmlns:a16="http://schemas.microsoft.com/office/drawing/2014/main" id="{00000000-0008-0000-0200-00005B000000}"/>
            </a:ext>
          </a:extLst>
        </xdr:cNvPr>
        <xdr:cNvSpPr txBox="1"/>
      </xdr:nvSpPr>
      <xdr:spPr>
        <a:xfrm>
          <a:off x="4300848" y="1639208"/>
          <a:ext cx="712477" cy="278492"/>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E5546CA-D2CC-4CF1-B3F2-64D1C965340B}" type="TxLink">
            <a:rPr lang="en-US" sz="1100" b="0" i="0" u="none" strike="noStrike">
              <a:solidFill>
                <a:srgbClr val="000000"/>
              </a:solidFill>
              <a:latin typeface="Calibri"/>
              <a:ea typeface="Calibri"/>
              <a:cs typeface="Calibri"/>
            </a:rPr>
            <a:pPr algn="ctr"/>
            <a:t>+53.18%</a:t>
          </a:fld>
          <a:endParaRPr lang="en-PK" sz="1000" b="1"/>
        </a:p>
      </xdr:txBody>
    </xdr:sp>
    <xdr:clientData/>
  </xdr:twoCellAnchor>
  <xdr:twoCellAnchor>
    <xdr:from>
      <xdr:col>9</xdr:col>
      <xdr:colOff>230498</xdr:colOff>
      <xdr:row>8</xdr:row>
      <xdr:rowOff>121558</xdr:rowOff>
    </xdr:from>
    <xdr:to>
      <xdr:col>10</xdr:col>
      <xdr:colOff>339725</xdr:colOff>
      <xdr:row>10</xdr:row>
      <xdr:rowOff>19050</xdr:rowOff>
    </xdr:to>
    <xdr:sp macro="" textlink="'Analysis -1'!Q12">
      <xdr:nvSpPr>
        <xdr:cNvPr id="92" name="TextBox 91">
          <a:extLst>
            <a:ext uri="{FF2B5EF4-FFF2-40B4-BE49-F238E27FC236}">
              <a16:creationId xmlns:a16="http://schemas.microsoft.com/office/drawing/2014/main" id="{00000000-0008-0000-0200-00005C000000}"/>
            </a:ext>
          </a:extLst>
        </xdr:cNvPr>
        <xdr:cNvSpPr txBox="1"/>
      </xdr:nvSpPr>
      <xdr:spPr>
        <a:xfrm>
          <a:off x="5850248" y="1645558"/>
          <a:ext cx="712477" cy="278492"/>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2B3DD97-AF5D-46CE-917B-F2E902FBADCA}" type="TxLink">
            <a:rPr lang="en-US" sz="1100" b="0" i="0" u="none" strike="noStrike">
              <a:solidFill>
                <a:srgbClr val="000000"/>
              </a:solidFill>
              <a:latin typeface="Calibri"/>
              <a:ea typeface="Calibri"/>
              <a:cs typeface="Calibri"/>
            </a:rPr>
            <a:pPr algn="ctr"/>
            <a:t>+53.19%</a:t>
          </a:fld>
          <a:endParaRPr lang="en-PK" sz="1000" b="1"/>
        </a:p>
      </xdr:txBody>
    </xdr:sp>
    <xdr:clientData/>
  </xdr:twoCellAnchor>
  <xdr:twoCellAnchor>
    <xdr:from>
      <xdr:col>1</xdr:col>
      <xdr:colOff>445647</xdr:colOff>
      <xdr:row>15</xdr:row>
      <xdr:rowOff>106877</xdr:rowOff>
    </xdr:from>
    <xdr:to>
      <xdr:col>2</xdr:col>
      <xdr:colOff>554874</xdr:colOff>
      <xdr:row>17</xdr:row>
      <xdr:rowOff>4369</xdr:rowOff>
    </xdr:to>
    <xdr:sp macro="" textlink="'Analysis -1 (2)'!E9">
      <xdr:nvSpPr>
        <xdr:cNvPr id="97" name="TextBox 96">
          <a:extLst>
            <a:ext uri="{FF2B5EF4-FFF2-40B4-BE49-F238E27FC236}">
              <a16:creationId xmlns:a16="http://schemas.microsoft.com/office/drawing/2014/main" id="{00000000-0008-0000-0200-000061000000}"/>
            </a:ext>
          </a:extLst>
        </xdr:cNvPr>
        <xdr:cNvSpPr txBox="1"/>
      </xdr:nvSpPr>
      <xdr:spPr>
        <a:xfrm>
          <a:off x="1017147" y="2964377"/>
          <a:ext cx="712477" cy="278492"/>
        </a:xfrm>
        <a:prstGeom prst="rect">
          <a:avLst/>
        </a:prstGeom>
        <a:solidFill>
          <a:srgbClr val="053595"/>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A77BF2D-F6A5-4474-A85C-B65D549C7228}" type="TxLink">
            <a:rPr lang="en-US" sz="1100" b="0" i="0" u="none" strike="noStrike">
              <a:solidFill>
                <a:schemeClr val="bg1"/>
              </a:solidFill>
              <a:latin typeface="Calibri"/>
              <a:ea typeface="Calibri"/>
              <a:cs typeface="Calibri"/>
            </a:rPr>
            <a:pPr algn="ctr"/>
            <a:t>In 2006</a:t>
          </a:fld>
          <a:endParaRPr lang="en-PK" sz="1000" b="1">
            <a:solidFill>
              <a:schemeClr val="bg1"/>
            </a:solidFill>
          </a:endParaRPr>
        </a:p>
      </xdr:txBody>
    </xdr:sp>
    <xdr:clientData/>
  </xdr:twoCellAnchor>
  <xdr:twoCellAnchor editAs="oneCell">
    <xdr:from>
      <xdr:col>16</xdr:col>
      <xdr:colOff>492125</xdr:colOff>
      <xdr:row>21</xdr:row>
      <xdr:rowOff>51951</xdr:rowOff>
    </xdr:from>
    <xdr:to>
      <xdr:col>23</xdr:col>
      <xdr:colOff>192519</xdr:colOff>
      <xdr:row>29</xdr:row>
      <xdr:rowOff>42879</xdr:rowOff>
    </xdr:to>
    <mc:AlternateContent xmlns:mc="http://schemas.openxmlformats.org/markup-compatibility/2006">
      <mc:Choice xmlns:a14="http://schemas.microsoft.com/office/drawing/2010/main" Requires="a14">
        <xdr:graphicFrame macro="">
          <xdr:nvGraphicFramePr>
            <xdr:cNvPr id="98" name="Month Name">
              <a:extLst>
                <a:ext uri="{FF2B5EF4-FFF2-40B4-BE49-F238E27FC236}">
                  <a16:creationId xmlns:a16="http://schemas.microsoft.com/office/drawing/2014/main" id="{00000000-0008-0000-0200-000062000000}"/>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dr:sp macro="" textlink="">
          <xdr:nvSpPr>
            <xdr:cNvPr id="0" name=""/>
            <xdr:cNvSpPr>
              <a:spLocks noTextEdit="1"/>
            </xdr:cNvSpPr>
          </xdr:nvSpPr>
          <xdr:spPr>
            <a:xfrm>
              <a:off x="9823864" y="3820538"/>
              <a:ext cx="3952133" cy="1426580"/>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464896</xdr:colOff>
      <xdr:row>8</xdr:row>
      <xdr:rowOff>123215</xdr:rowOff>
    </xdr:from>
    <xdr:to>
      <xdr:col>2</xdr:col>
      <xdr:colOff>574122</xdr:colOff>
      <xdr:row>10</xdr:row>
      <xdr:rowOff>20707</xdr:rowOff>
    </xdr:to>
    <xdr:sp macro="" textlink="'Analysis -1'!Q33">
      <xdr:nvSpPr>
        <xdr:cNvPr id="52" name="TextBox 51">
          <a:extLst>
            <a:ext uri="{FF2B5EF4-FFF2-40B4-BE49-F238E27FC236}">
              <a16:creationId xmlns:a16="http://schemas.microsoft.com/office/drawing/2014/main" id="{00000000-0008-0000-0200-000034000000}"/>
            </a:ext>
          </a:extLst>
        </xdr:cNvPr>
        <xdr:cNvSpPr txBox="1"/>
      </xdr:nvSpPr>
      <xdr:spPr>
        <a:xfrm>
          <a:off x="1036396" y="1647215"/>
          <a:ext cx="712476" cy="2784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E8D357A-9921-4772-820F-FB85C9C751FC}" type="TxLink">
            <a:rPr lang="en-US" sz="1100" b="0" i="0" u="none" strike="noStrike">
              <a:solidFill>
                <a:schemeClr val="bg1"/>
              </a:solidFill>
              <a:latin typeface="Calibri"/>
              <a:ea typeface="Calibri"/>
              <a:cs typeface="Calibri"/>
            </a:rPr>
            <a:pPr algn="ctr"/>
            <a:t>+63.30%</a:t>
          </a:fld>
          <a:endParaRPr lang="en-PK" sz="1000" b="1">
            <a:solidFill>
              <a:schemeClr val="bg1"/>
            </a:solidFill>
          </a:endParaRPr>
        </a:p>
      </xdr:txBody>
    </xdr:sp>
    <xdr:clientData/>
  </xdr:twoCellAnchor>
  <xdr:twoCellAnchor>
    <xdr:from>
      <xdr:col>14</xdr:col>
      <xdr:colOff>209514</xdr:colOff>
      <xdr:row>8</xdr:row>
      <xdr:rowOff>56954</xdr:rowOff>
    </xdr:from>
    <xdr:to>
      <xdr:col>15</xdr:col>
      <xdr:colOff>318741</xdr:colOff>
      <xdr:row>9</xdr:row>
      <xdr:rowOff>136663</xdr:rowOff>
    </xdr:to>
    <xdr:sp macro="" textlink="'Analysis -1'!Q38">
      <xdr:nvSpPr>
        <xdr:cNvPr id="53" name="TextBox 52">
          <a:extLst>
            <a:ext uri="{FF2B5EF4-FFF2-40B4-BE49-F238E27FC236}">
              <a16:creationId xmlns:a16="http://schemas.microsoft.com/office/drawing/2014/main" id="{00000000-0008-0000-0200-000035000000}"/>
            </a:ext>
          </a:extLst>
        </xdr:cNvPr>
        <xdr:cNvSpPr txBox="1"/>
      </xdr:nvSpPr>
      <xdr:spPr>
        <a:xfrm>
          <a:off x="8845514" y="1580954"/>
          <a:ext cx="712477" cy="2702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2429705-828F-44AD-B1DA-AD9E75C39357}" type="TxLink">
            <a:rPr lang="en-US" sz="1100" b="0" i="0" u="none" strike="noStrike">
              <a:solidFill>
                <a:schemeClr val="bg1"/>
              </a:solidFill>
              <a:latin typeface="Calibri"/>
              <a:ea typeface="Calibri"/>
              <a:cs typeface="Calibri"/>
            </a:rPr>
            <a:pPr algn="ctr"/>
            <a:t>+59.59%</a:t>
          </a:fld>
          <a:endParaRPr lang="en-PK" sz="1000" b="1">
            <a:solidFill>
              <a:schemeClr val="bg1"/>
            </a:solidFill>
          </a:endParaRPr>
        </a:p>
      </xdr:txBody>
    </xdr:sp>
    <xdr:clientData/>
  </xdr:twoCellAnchor>
  <xdr:twoCellAnchor>
    <xdr:from>
      <xdr:col>3</xdr:col>
      <xdr:colOff>13143</xdr:colOff>
      <xdr:row>15</xdr:row>
      <xdr:rowOff>106877</xdr:rowOff>
    </xdr:from>
    <xdr:to>
      <xdr:col>4</xdr:col>
      <xdr:colOff>122370</xdr:colOff>
      <xdr:row>17</xdr:row>
      <xdr:rowOff>4369</xdr:rowOff>
    </xdr:to>
    <xdr:sp macro="" textlink="'Analysis -1 (2)'!G3">
      <xdr:nvSpPr>
        <xdr:cNvPr id="56" name="TextBox 55">
          <a:extLst>
            <a:ext uri="{FF2B5EF4-FFF2-40B4-BE49-F238E27FC236}">
              <a16:creationId xmlns:a16="http://schemas.microsoft.com/office/drawing/2014/main" id="{00000000-0008-0000-0200-000038000000}"/>
            </a:ext>
          </a:extLst>
        </xdr:cNvPr>
        <xdr:cNvSpPr txBox="1"/>
      </xdr:nvSpPr>
      <xdr:spPr>
        <a:xfrm>
          <a:off x="1791143" y="2964377"/>
          <a:ext cx="712477" cy="278492"/>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EC6353A-D222-4898-A18D-20C74BE79289}" type="TxLink">
            <a:rPr lang="en-US" sz="1100" b="0" i="0" u="none" strike="noStrike">
              <a:solidFill>
                <a:srgbClr val="000000"/>
              </a:solidFill>
              <a:latin typeface="Calibri"/>
              <a:ea typeface="Calibri"/>
              <a:cs typeface="Calibri"/>
            </a:rPr>
            <a:pPr algn="ctr"/>
            <a:t>Dec</a:t>
          </a:fld>
          <a:endParaRPr lang="en-PK" sz="1000" b="1">
            <a:solidFill>
              <a:schemeClr val="tx1"/>
            </a:solidFill>
          </a:endParaRPr>
        </a:p>
      </xdr:txBody>
    </xdr:sp>
    <xdr:clientData/>
  </xdr:twoCellAnchor>
  <xdr:twoCellAnchor>
    <xdr:from>
      <xdr:col>4</xdr:col>
      <xdr:colOff>183889</xdr:colOff>
      <xdr:row>15</xdr:row>
      <xdr:rowOff>106877</xdr:rowOff>
    </xdr:from>
    <xdr:to>
      <xdr:col>5</xdr:col>
      <xdr:colOff>293116</xdr:colOff>
      <xdr:row>17</xdr:row>
      <xdr:rowOff>3220</xdr:rowOff>
    </xdr:to>
    <xdr:sp macro="" textlink="'Analysis -1 (2)'!E9">
      <xdr:nvSpPr>
        <xdr:cNvPr id="65" name="TextBox 64">
          <a:extLst>
            <a:ext uri="{FF2B5EF4-FFF2-40B4-BE49-F238E27FC236}">
              <a16:creationId xmlns:a16="http://schemas.microsoft.com/office/drawing/2014/main" id="{00000000-0008-0000-0200-000041000000}"/>
            </a:ext>
          </a:extLst>
        </xdr:cNvPr>
        <xdr:cNvSpPr txBox="1"/>
      </xdr:nvSpPr>
      <xdr:spPr>
        <a:xfrm>
          <a:off x="2565139" y="2964377"/>
          <a:ext cx="712477" cy="277343"/>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A77BF2D-F6A5-4474-A85C-B65D549C7228}" type="TxLink">
            <a:rPr lang="en-US" sz="1100" b="0" i="0" u="none" strike="noStrike">
              <a:solidFill>
                <a:schemeClr val="tx1"/>
              </a:solidFill>
              <a:latin typeface="Calibri"/>
              <a:ea typeface="Calibri"/>
              <a:cs typeface="Calibri"/>
            </a:rPr>
            <a:pPr algn="ctr"/>
            <a:t>In 2006</a:t>
          </a:fld>
          <a:endParaRPr lang="en-PK" sz="1000" b="1">
            <a:solidFill>
              <a:schemeClr val="tx1"/>
            </a:solidFill>
          </a:endParaRPr>
        </a:p>
      </xdr:txBody>
    </xdr:sp>
    <xdr:clientData/>
  </xdr:twoCellAnchor>
  <xdr:twoCellAnchor>
    <xdr:from>
      <xdr:col>5</xdr:col>
      <xdr:colOff>354635</xdr:colOff>
      <xdr:row>15</xdr:row>
      <xdr:rowOff>106877</xdr:rowOff>
    </xdr:from>
    <xdr:to>
      <xdr:col>5</xdr:col>
      <xdr:colOff>723709</xdr:colOff>
      <xdr:row>16</xdr:row>
      <xdr:rowOff>179300</xdr:rowOff>
    </xdr:to>
    <xdr:sp macro="" textlink="'Analysis -1 (2)'!E9">
      <xdr:nvSpPr>
        <xdr:cNvPr id="66" name="TextBox 65">
          <a:extLst>
            <a:ext uri="{FF2B5EF4-FFF2-40B4-BE49-F238E27FC236}">
              <a16:creationId xmlns:a16="http://schemas.microsoft.com/office/drawing/2014/main" id="{00000000-0008-0000-0200-000042000000}"/>
            </a:ext>
          </a:extLst>
        </xdr:cNvPr>
        <xdr:cNvSpPr txBox="1"/>
      </xdr:nvSpPr>
      <xdr:spPr>
        <a:xfrm>
          <a:off x="3339135" y="2964377"/>
          <a:ext cx="369074" cy="262923"/>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0">
              <a:solidFill>
                <a:schemeClr val="tx1"/>
              </a:solidFill>
            </a:rPr>
            <a:t>&amp;</a:t>
          </a:r>
        </a:p>
      </xdr:txBody>
    </xdr:sp>
    <xdr:clientData/>
  </xdr:twoCellAnchor>
  <xdr:twoCellAnchor>
    <xdr:from>
      <xdr:col>5</xdr:col>
      <xdr:colOff>794871</xdr:colOff>
      <xdr:row>15</xdr:row>
      <xdr:rowOff>106877</xdr:rowOff>
    </xdr:from>
    <xdr:to>
      <xdr:col>7</xdr:col>
      <xdr:colOff>75610</xdr:colOff>
      <xdr:row>17</xdr:row>
      <xdr:rowOff>4369</xdr:rowOff>
    </xdr:to>
    <xdr:sp macro="" textlink="'Analysis -1 (2)'!G5">
      <xdr:nvSpPr>
        <xdr:cNvPr id="67" name="TextBox 66">
          <a:extLst>
            <a:ext uri="{FF2B5EF4-FFF2-40B4-BE49-F238E27FC236}">
              <a16:creationId xmlns:a16="http://schemas.microsoft.com/office/drawing/2014/main" id="{00000000-0008-0000-0200-000043000000}"/>
            </a:ext>
          </a:extLst>
        </xdr:cNvPr>
        <xdr:cNvSpPr txBox="1"/>
      </xdr:nvSpPr>
      <xdr:spPr>
        <a:xfrm>
          <a:off x="3779371" y="2964377"/>
          <a:ext cx="709489" cy="278492"/>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0D19130-F03C-4C54-A292-BAEC09746E2F}" type="TxLink">
            <a:rPr lang="en-US" sz="1100" b="0" i="0" u="none" strike="noStrike">
              <a:solidFill>
                <a:srgbClr val="000000"/>
              </a:solidFill>
              <a:latin typeface="Calibri"/>
              <a:ea typeface="Calibri"/>
              <a:cs typeface="Calibri"/>
            </a:rPr>
            <a:pPr algn="ctr"/>
            <a:t>Mar</a:t>
          </a:fld>
          <a:endParaRPr lang="en-PK" sz="1000" b="1">
            <a:solidFill>
              <a:schemeClr val="tx1"/>
            </a:solidFill>
          </a:endParaRPr>
        </a:p>
      </xdr:txBody>
    </xdr:sp>
    <xdr:clientData/>
  </xdr:twoCellAnchor>
  <xdr:twoCellAnchor>
    <xdr:from>
      <xdr:col>7</xdr:col>
      <xdr:colOff>61811</xdr:colOff>
      <xdr:row>15</xdr:row>
      <xdr:rowOff>70228</xdr:rowOff>
    </xdr:from>
    <xdr:to>
      <xdr:col>9</xdr:col>
      <xdr:colOff>545883</xdr:colOff>
      <xdr:row>16</xdr:row>
      <xdr:rowOff>137922</xdr:rowOff>
    </xdr:to>
    <xdr:sp macro="" textlink="'Analysis -1'!D24">
      <xdr:nvSpPr>
        <xdr:cNvPr id="77" name="TextBox 76">
          <a:extLst>
            <a:ext uri="{FF2B5EF4-FFF2-40B4-BE49-F238E27FC236}">
              <a16:creationId xmlns:a16="http://schemas.microsoft.com/office/drawing/2014/main" id="{00000000-0008-0000-0200-00004D000000}"/>
            </a:ext>
          </a:extLst>
        </xdr:cNvPr>
        <xdr:cNvSpPr txBox="1"/>
      </xdr:nvSpPr>
      <xdr:spPr>
        <a:xfrm>
          <a:off x="4475061" y="2927728"/>
          <a:ext cx="1690572" cy="2581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050" b="0" i="0" u="none" strike="noStrike">
              <a:solidFill>
                <a:srgbClr val="0A41AE"/>
              </a:solidFill>
              <a:latin typeface="Calibri"/>
              <a:ea typeface="Calibri"/>
              <a:cs typeface="Calibri"/>
            </a:rPr>
            <a:t>Collectively contributed for</a:t>
          </a:r>
          <a:endParaRPr lang="en-PK" sz="1600" b="1">
            <a:solidFill>
              <a:srgbClr val="0A41AE"/>
            </a:solidFill>
          </a:endParaRPr>
        </a:p>
      </xdr:txBody>
    </xdr:sp>
    <xdr:clientData/>
  </xdr:twoCellAnchor>
  <xdr:twoCellAnchor>
    <xdr:from>
      <xdr:col>9</xdr:col>
      <xdr:colOff>346017</xdr:colOff>
      <xdr:row>15</xdr:row>
      <xdr:rowOff>38236</xdr:rowOff>
    </xdr:from>
    <xdr:to>
      <xdr:col>10</xdr:col>
      <xdr:colOff>275622</xdr:colOff>
      <xdr:row>16</xdr:row>
      <xdr:rowOff>123268</xdr:rowOff>
    </xdr:to>
    <xdr:sp macro="" textlink="'Analysis -1 (2)'!F7">
      <xdr:nvSpPr>
        <xdr:cNvPr id="78" name="TextBox 77">
          <a:extLst>
            <a:ext uri="{FF2B5EF4-FFF2-40B4-BE49-F238E27FC236}">
              <a16:creationId xmlns:a16="http://schemas.microsoft.com/office/drawing/2014/main" id="{00000000-0008-0000-0200-00004E000000}"/>
            </a:ext>
          </a:extLst>
        </xdr:cNvPr>
        <xdr:cNvSpPr txBox="1"/>
      </xdr:nvSpPr>
      <xdr:spPr>
        <a:xfrm>
          <a:off x="5965767" y="2895736"/>
          <a:ext cx="532855" cy="2755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4B147C8F-B486-4BB1-971C-03A9FF128B5F}" type="TxLink">
            <a:rPr lang="en-US" sz="1400" b="1" i="0" u="none" strike="noStrike">
              <a:solidFill>
                <a:srgbClr val="053595"/>
              </a:solidFill>
              <a:latin typeface="Calibri"/>
              <a:ea typeface="Calibri"/>
              <a:cs typeface="Calibri"/>
            </a:rPr>
            <a:pPr marL="0" indent="0" algn="ctr"/>
            <a:t>36%</a:t>
          </a:fld>
          <a:endParaRPr lang="en-PK" sz="1400" b="1" i="0" u="none" strike="noStrike">
            <a:solidFill>
              <a:srgbClr val="053595"/>
            </a:solidFill>
            <a:latin typeface="Calibri"/>
            <a:ea typeface="Calibri"/>
            <a:cs typeface="Calibri"/>
          </a:endParaRPr>
        </a:p>
      </xdr:txBody>
    </xdr:sp>
    <xdr:clientData/>
  </xdr:twoCellAnchor>
  <xdr:twoCellAnchor>
    <xdr:from>
      <xdr:col>7</xdr:col>
      <xdr:colOff>89294</xdr:colOff>
      <xdr:row>16</xdr:row>
      <xdr:rowOff>107635</xdr:rowOff>
    </xdr:from>
    <xdr:to>
      <xdr:col>8</xdr:col>
      <xdr:colOff>111064</xdr:colOff>
      <xdr:row>17</xdr:row>
      <xdr:rowOff>166119</xdr:rowOff>
    </xdr:to>
    <xdr:sp macro="" textlink="'Analysis -1'!D24">
      <xdr:nvSpPr>
        <xdr:cNvPr id="85" name="TextBox 84">
          <a:extLst>
            <a:ext uri="{FF2B5EF4-FFF2-40B4-BE49-F238E27FC236}">
              <a16:creationId xmlns:a16="http://schemas.microsoft.com/office/drawing/2014/main" id="{00000000-0008-0000-0200-000055000000}"/>
            </a:ext>
          </a:extLst>
        </xdr:cNvPr>
        <xdr:cNvSpPr txBox="1"/>
      </xdr:nvSpPr>
      <xdr:spPr>
        <a:xfrm>
          <a:off x="4502544" y="3155635"/>
          <a:ext cx="625020" cy="2489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050" b="0" i="0" u="none" strike="noStrike">
              <a:solidFill>
                <a:srgbClr val="0A41AE"/>
              </a:solidFill>
              <a:latin typeface="Calibri"/>
              <a:ea typeface="Calibri"/>
              <a:cs typeface="Calibri"/>
            </a:rPr>
            <a:t>of total</a:t>
          </a:r>
          <a:endParaRPr lang="en-PK" sz="1050" b="0" i="0" u="none" strike="noStrike">
            <a:solidFill>
              <a:srgbClr val="0A41AE"/>
            </a:solidFill>
            <a:latin typeface="Calibri"/>
            <a:ea typeface="Calibri"/>
            <a:cs typeface="Calibri"/>
          </a:endParaRPr>
        </a:p>
      </xdr:txBody>
    </xdr:sp>
    <xdr:clientData/>
  </xdr:twoCellAnchor>
  <xdr:twoCellAnchor>
    <xdr:from>
      <xdr:col>7</xdr:col>
      <xdr:colOff>434918</xdr:colOff>
      <xdr:row>16</xdr:row>
      <xdr:rowOff>68628</xdr:rowOff>
    </xdr:from>
    <xdr:to>
      <xdr:col>8</xdr:col>
      <xdr:colOff>601833</xdr:colOff>
      <xdr:row>17</xdr:row>
      <xdr:rowOff>126205</xdr:rowOff>
    </xdr:to>
    <xdr:sp macro="" textlink="'Analysis -1 (2)'!C2">
      <xdr:nvSpPr>
        <xdr:cNvPr id="86" name="TextBox 85">
          <a:extLst>
            <a:ext uri="{FF2B5EF4-FFF2-40B4-BE49-F238E27FC236}">
              <a16:creationId xmlns:a16="http://schemas.microsoft.com/office/drawing/2014/main" id="{00000000-0008-0000-0200-000056000000}"/>
            </a:ext>
          </a:extLst>
        </xdr:cNvPr>
        <xdr:cNvSpPr txBox="1"/>
      </xdr:nvSpPr>
      <xdr:spPr>
        <a:xfrm>
          <a:off x="4848168" y="3116628"/>
          <a:ext cx="770165" cy="2480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CFAADE63-D084-4930-A36F-DD95CE63DC7E}" type="TxLink">
            <a:rPr lang="en-US" sz="1400" b="1" i="0" u="none" strike="noStrike">
              <a:solidFill>
                <a:srgbClr val="053595"/>
              </a:solidFill>
              <a:latin typeface="Calibri"/>
              <a:ea typeface="Calibri"/>
              <a:cs typeface="Calibri"/>
            </a:rPr>
            <a:pPr marL="0" indent="0" algn="ctr"/>
            <a:t> Profit</a:t>
          </a:fld>
          <a:endParaRPr lang="en-PK" sz="1400" b="1" i="0" u="none" strike="noStrike">
            <a:solidFill>
              <a:srgbClr val="053595"/>
            </a:solidFill>
            <a:latin typeface="Calibri"/>
            <a:ea typeface="Calibri"/>
            <a:cs typeface="Calibri"/>
          </a:endParaRPr>
        </a:p>
      </xdr:txBody>
    </xdr:sp>
    <xdr:clientData/>
  </xdr:twoCellAnchor>
  <xdr:twoCellAnchor>
    <xdr:from>
      <xdr:col>1</xdr:col>
      <xdr:colOff>207507</xdr:colOff>
      <xdr:row>0</xdr:row>
      <xdr:rowOff>12959</xdr:rowOff>
    </xdr:from>
    <xdr:to>
      <xdr:col>23</xdr:col>
      <xdr:colOff>127082</xdr:colOff>
      <xdr:row>44</xdr:row>
      <xdr:rowOff>173699</xdr:rowOff>
    </xdr:to>
    <xdr:grpSp>
      <xdr:nvGrpSpPr>
        <xdr:cNvPr id="9" name="Group 8">
          <a:extLst>
            <a:ext uri="{FF2B5EF4-FFF2-40B4-BE49-F238E27FC236}">
              <a16:creationId xmlns:a16="http://schemas.microsoft.com/office/drawing/2014/main" id="{00000000-0008-0000-0200-000009000000}"/>
            </a:ext>
          </a:extLst>
        </xdr:cNvPr>
        <xdr:cNvGrpSpPr/>
      </xdr:nvGrpSpPr>
      <xdr:grpSpPr>
        <a:xfrm>
          <a:off x="207507" y="12959"/>
          <a:ext cx="13503053" cy="8056827"/>
          <a:chOff x="641344" y="-191670"/>
          <a:chExt cx="13609403" cy="8365026"/>
        </a:xfrm>
      </xdr:grpSpPr>
      <xdr:sp macro="" textlink="">
        <xdr:nvSpPr>
          <xdr:cNvPr id="94" name="Rectangle: Rounded Corners 93">
            <a:extLst>
              <a:ext uri="{FF2B5EF4-FFF2-40B4-BE49-F238E27FC236}">
                <a16:creationId xmlns:a16="http://schemas.microsoft.com/office/drawing/2014/main" id="{00000000-0008-0000-0200-00005E000000}"/>
              </a:ext>
            </a:extLst>
          </xdr:cNvPr>
          <xdr:cNvSpPr/>
        </xdr:nvSpPr>
        <xdr:spPr>
          <a:xfrm>
            <a:off x="789208" y="5603188"/>
            <a:ext cx="6761808" cy="2570168"/>
          </a:xfrm>
          <a:prstGeom prst="roundRect">
            <a:avLst>
              <a:gd name="adj" fmla="val 8209"/>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graphicFrame macro="">
        <xdr:nvGraphicFramePr>
          <xdr:cNvPr id="93" name="Chart 92">
            <a:extLst>
              <a:ext uri="{FF2B5EF4-FFF2-40B4-BE49-F238E27FC236}">
                <a16:creationId xmlns:a16="http://schemas.microsoft.com/office/drawing/2014/main" id="{00000000-0008-0000-0200-00005D000000}"/>
              </a:ext>
            </a:extLst>
          </xdr:cNvPr>
          <xdr:cNvGraphicFramePr>
            <a:graphicFrameLocks/>
          </xdr:cNvGraphicFramePr>
        </xdr:nvGraphicFramePr>
        <xdr:xfrm>
          <a:off x="826727" y="6093632"/>
          <a:ext cx="6675184" cy="2047665"/>
        </xdr:xfrm>
        <a:graphic>
          <a:graphicData uri="http://schemas.openxmlformats.org/drawingml/2006/chart">
            <c:chart xmlns:c="http://schemas.openxmlformats.org/drawingml/2006/chart" xmlns:r="http://schemas.openxmlformats.org/officeDocument/2006/relationships" r:id="rId10"/>
          </a:graphicData>
        </a:graphic>
      </xdr:graphicFrame>
      <xdr:sp macro="" textlink="'Analysis -1'!D24">
        <xdr:nvSpPr>
          <xdr:cNvPr id="95" name="TextBox 94">
            <a:extLst>
              <a:ext uri="{FF2B5EF4-FFF2-40B4-BE49-F238E27FC236}">
                <a16:creationId xmlns:a16="http://schemas.microsoft.com/office/drawing/2014/main" id="{00000000-0008-0000-0200-00005F000000}"/>
              </a:ext>
            </a:extLst>
          </xdr:cNvPr>
          <xdr:cNvSpPr txBox="1"/>
        </xdr:nvSpPr>
        <xdr:spPr>
          <a:xfrm>
            <a:off x="641344" y="5794639"/>
            <a:ext cx="2457334"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050" b="0" i="0" u="none" strike="noStrike">
                <a:solidFill>
                  <a:srgbClr val="0A41AE"/>
                </a:solidFill>
                <a:latin typeface="Calibri"/>
                <a:ea typeface="Calibri"/>
                <a:cs typeface="Calibri"/>
              </a:rPr>
              <a:t>The highlighted days contributed </a:t>
            </a:r>
            <a:endParaRPr lang="en-PK" sz="1600" b="1">
              <a:solidFill>
                <a:srgbClr val="0A41AE"/>
              </a:solidFill>
            </a:endParaRPr>
          </a:p>
        </xdr:txBody>
      </xdr:sp>
      <xdr:sp macro="" textlink="'Analysis -1 (2)'!P11">
        <xdr:nvSpPr>
          <xdr:cNvPr id="96" name="TextBox 95">
            <a:extLst>
              <a:ext uri="{FF2B5EF4-FFF2-40B4-BE49-F238E27FC236}">
                <a16:creationId xmlns:a16="http://schemas.microsoft.com/office/drawing/2014/main" id="{00000000-0008-0000-0200-000060000000}"/>
              </a:ext>
            </a:extLst>
          </xdr:cNvPr>
          <xdr:cNvSpPr txBox="1"/>
        </xdr:nvSpPr>
        <xdr:spPr>
          <a:xfrm>
            <a:off x="2696720" y="5771264"/>
            <a:ext cx="545524" cy="2739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FA88D085-63F5-4B8F-8D3F-38EF46310620}" type="TxLink">
              <a:rPr lang="en-US" sz="1400" b="1" i="0" u="none" strike="noStrike">
                <a:solidFill>
                  <a:srgbClr val="053595"/>
                </a:solidFill>
                <a:latin typeface="Calibri"/>
                <a:ea typeface="Calibri"/>
                <a:cs typeface="Calibri"/>
              </a:rPr>
              <a:pPr marL="0" indent="0" algn="ctr"/>
              <a:t>53%</a:t>
            </a:fld>
            <a:endParaRPr lang="en-PK" sz="1400" b="1" i="0" u="none" strike="noStrike">
              <a:solidFill>
                <a:srgbClr val="053595"/>
              </a:solidFill>
              <a:latin typeface="Calibri"/>
              <a:ea typeface="Calibri"/>
              <a:cs typeface="Calibri"/>
            </a:endParaRPr>
          </a:p>
        </xdr:txBody>
      </xdr:sp>
      <xdr:sp macro="" textlink="'Analysis -1'!D24">
        <xdr:nvSpPr>
          <xdr:cNvPr id="99" name="TextBox 98">
            <a:extLst>
              <a:ext uri="{FF2B5EF4-FFF2-40B4-BE49-F238E27FC236}">
                <a16:creationId xmlns:a16="http://schemas.microsoft.com/office/drawing/2014/main" id="{00000000-0008-0000-0200-000063000000}"/>
              </a:ext>
            </a:extLst>
          </xdr:cNvPr>
          <xdr:cNvSpPr txBox="1"/>
        </xdr:nvSpPr>
        <xdr:spPr>
          <a:xfrm>
            <a:off x="3046916" y="5810913"/>
            <a:ext cx="695817"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050" b="0" i="0" u="none" strike="noStrike">
                <a:solidFill>
                  <a:srgbClr val="0A41AE"/>
                </a:solidFill>
                <a:latin typeface="Calibri"/>
                <a:ea typeface="Calibri"/>
                <a:cs typeface="Calibri"/>
              </a:rPr>
              <a:t>of Total</a:t>
            </a:r>
            <a:endParaRPr lang="en-PK" sz="1600" b="1">
              <a:solidFill>
                <a:srgbClr val="0A41AE"/>
              </a:solidFill>
            </a:endParaRPr>
          </a:p>
        </xdr:txBody>
      </xdr:sp>
      <xdr:sp macro="" textlink="'Analysis -1 (2)'!C2">
        <xdr:nvSpPr>
          <xdr:cNvPr id="100" name="TextBox 99">
            <a:extLst>
              <a:ext uri="{FF2B5EF4-FFF2-40B4-BE49-F238E27FC236}">
                <a16:creationId xmlns:a16="http://schemas.microsoft.com/office/drawing/2014/main" id="{00000000-0008-0000-0200-000064000000}"/>
              </a:ext>
            </a:extLst>
          </xdr:cNvPr>
          <xdr:cNvSpPr txBox="1"/>
        </xdr:nvSpPr>
        <xdr:spPr>
          <a:xfrm>
            <a:off x="3455121" y="5780924"/>
            <a:ext cx="781031" cy="2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CFAADE63-D084-4930-A36F-DD95CE63DC7E}" type="TxLink">
              <a:rPr lang="en-US" sz="1400" b="1" i="0" u="none" strike="noStrike">
                <a:solidFill>
                  <a:srgbClr val="053595"/>
                </a:solidFill>
                <a:latin typeface="Calibri"/>
                <a:ea typeface="Calibri"/>
                <a:cs typeface="Calibri"/>
              </a:rPr>
              <a:pPr marL="0" indent="0" algn="ctr"/>
              <a:t> Profit</a:t>
            </a:fld>
            <a:endParaRPr lang="en-PK" sz="1400" b="1" i="0" u="none" strike="noStrike">
              <a:solidFill>
                <a:srgbClr val="053595"/>
              </a:solidFill>
              <a:latin typeface="Calibri"/>
              <a:ea typeface="Calibri"/>
              <a:cs typeface="Calibri"/>
            </a:endParaRPr>
          </a:p>
        </xdr:txBody>
      </xdr:sp>
      <xdr:sp macro="" textlink="">
        <xdr:nvSpPr>
          <xdr:cNvPr id="103" name="TextBox 102">
            <a:extLst>
              <a:ext uri="{FF2B5EF4-FFF2-40B4-BE49-F238E27FC236}">
                <a16:creationId xmlns:a16="http://schemas.microsoft.com/office/drawing/2014/main" id="{3BF20CED-0313-4320-B41B-AF06B2166995}"/>
              </a:ext>
            </a:extLst>
          </xdr:cNvPr>
          <xdr:cNvSpPr txBox="1"/>
        </xdr:nvSpPr>
        <xdr:spPr>
          <a:xfrm>
            <a:off x="7683873" y="6874745"/>
            <a:ext cx="895257"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i="0" u="none" strike="noStrike">
                <a:solidFill>
                  <a:schemeClr val="bg1"/>
                </a:solidFill>
                <a:latin typeface="Calibri"/>
                <a:ea typeface="Calibri"/>
                <a:cs typeface="Calibri"/>
              </a:rPr>
              <a:t>Quarter</a:t>
            </a:r>
            <a:r>
              <a:rPr lang="en-US" sz="1100" b="1" i="0" u="none" strike="noStrike" baseline="0">
                <a:solidFill>
                  <a:schemeClr val="bg1"/>
                </a:solidFill>
                <a:latin typeface="Calibri"/>
                <a:ea typeface="Calibri"/>
                <a:cs typeface="Calibri"/>
              </a:rPr>
              <a:t> 1</a:t>
            </a:r>
            <a:endParaRPr lang="en-US" sz="1100" b="1" i="0" u="none" strike="noStrike">
              <a:solidFill>
                <a:schemeClr val="bg1"/>
              </a:solidFill>
              <a:latin typeface="Calibri"/>
              <a:ea typeface="Calibri"/>
              <a:cs typeface="Calibri"/>
            </a:endParaRPr>
          </a:p>
        </xdr:txBody>
      </xdr:sp>
      <xdr:sp macro="" textlink="">
        <xdr:nvSpPr>
          <xdr:cNvPr id="104" name="TextBox 103">
            <a:extLst>
              <a:ext uri="{FF2B5EF4-FFF2-40B4-BE49-F238E27FC236}">
                <a16:creationId xmlns:a16="http://schemas.microsoft.com/office/drawing/2014/main" id="{8ABDEEA0-97BC-42CB-BEE2-FD813FF6F889}"/>
              </a:ext>
            </a:extLst>
          </xdr:cNvPr>
          <xdr:cNvSpPr txBox="1"/>
        </xdr:nvSpPr>
        <xdr:spPr>
          <a:xfrm>
            <a:off x="8859539" y="6862255"/>
            <a:ext cx="895257"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i="0" u="none" strike="noStrike">
                <a:solidFill>
                  <a:schemeClr val="tx1"/>
                </a:solidFill>
                <a:latin typeface="Calibri"/>
                <a:ea typeface="Calibri"/>
                <a:cs typeface="Calibri"/>
              </a:rPr>
              <a:t>Quarter</a:t>
            </a:r>
            <a:r>
              <a:rPr lang="en-US" sz="1100" b="0" i="0" u="none" strike="noStrike" baseline="0">
                <a:solidFill>
                  <a:schemeClr val="tx1"/>
                </a:solidFill>
                <a:latin typeface="Calibri"/>
                <a:ea typeface="Calibri"/>
                <a:cs typeface="Calibri"/>
              </a:rPr>
              <a:t> 2</a:t>
            </a:r>
          </a:p>
        </xdr:txBody>
      </xdr:sp>
      <xdr:sp macro="" textlink="">
        <xdr:nvSpPr>
          <xdr:cNvPr id="128" name="TextBox 127">
            <a:extLst>
              <a:ext uri="{FF2B5EF4-FFF2-40B4-BE49-F238E27FC236}">
                <a16:creationId xmlns:a16="http://schemas.microsoft.com/office/drawing/2014/main" id="{288B0FC6-4508-445D-BAC4-D9BBB33E39C0}"/>
              </a:ext>
            </a:extLst>
          </xdr:cNvPr>
          <xdr:cNvSpPr txBox="1"/>
        </xdr:nvSpPr>
        <xdr:spPr>
          <a:xfrm>
            <a:off x="10030249" y="6852783"/>
            <a:ext cx="895257"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i="0" u="none" strike="noStrike">
                <a:solidFill>
                  <a:schemeClr val="bg1"/>
                </a:solidFill>
                <a:latin typeface="Calibri"/>
                <a:ea typeface="Calibri"/>
                <a:cs typeface="Calibri"/>
              </a:rPr>
              <a:t>Quarter</a:t>
            </a:r>
            <a:r>
              <a:rPr lang="en-US" sz="1100" b="1" i="0" u="none" strike="noStrike" baseline="0">
                <a:solidFill>
                  <a:schemeClr val="bg1"/>
                </a:solidFill>
                <a:latin typeface="Calibri"/>
                <a:ea typeface="Calibri"/>
                <a:cs typeface="Calibri"/>
              </a:rPr>
              <a:t> 3</a:t>
            </a:r>
          </a:p>
        </xdr:txBody>
      </xdr:sp>
      <xdr:sp macro="" textlink="">
        <xdr:nvSpPr>
          <xdr:cNvPr id="129" name="TextBox 128">
            <a:extLst>
              <a:ext uri="{FF2B5EF4-FFF2-40B4-BE49-F238E27FC236}">
                <a16:creationId xmlns:a16="http://schemas.microsoft.com/office/drawing/2014/main" id="{E8EB0A7C-BDE8-4B1F-8A9B-B8DEC55AB898}"/>
              </a:ext>
            </a:extLst>
          </xdr:cNvPr>
          <xdr:cNvSpPr txBox="1"/>
        </xdr:nvSpPr>
        <xdr:spPr>
          <a:xfrm>
            <a:off x="11171848" y="6823677"/>
            <a:ext cx="895257"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i="0" u="none" strike="noStrike">
                <a:solidFill>
                  <a:schemeClr val="bg1"/>
                </a:solidFill>
                <a:latin typeface="Calibri"/>
                <a:ea typeface="Calibri"/>
                <a:cs typeface="Calibri"/>
              </a:rPr>
              <a:t>Quarter</a:t>
            </a:r>
            <a:r>
              <a:rPr lang="en-US" sz="1100" b="1" i="0" u="none" strike="noStrike" baseline="0">
                <a:solidFill>
                  <a:schemeClr val="bg1"/>
                </a:solidFill>
                <a:latin typeface="Calibri"/>
                <a:ea typeface="Calibri"/>
                <a:cs typeface="Calibri"/>
              </a:rPr>
              <a:t> 4</a:t>
            </a:r>
          </a:p>
        </xdr:txBody>
      </xdr:sp>
      <xdr:sp macro="" textlink="'Analysis -1 (2)'!$AF$3">
        <xdr:nvSpPr>
          <xdr:cNvPr id="130" name="TextBox 129">
            <a:extLst>
              <a:ext uri="{FF2B5EF4-FFF2-40B4-BE49-F238E27FC236}">
                <a16:creationId xmlns:a16="http://schemas.microsoft.com/office/drawing/2014/main" id="{4F7AB660-A24E-472D-9D00-13E67D443C0B}"/>
              </a:ext>
            </a:extLst>
          </xdr:cNvPr>
          <xdr:cNvSpPr txBox="1"/>
        </xdr:nvSpPr>
        <xdr:spPr>
          <a:xfrm>
            <a:off x="7683873" y="7241681"/>
            <a:ext cx="895257"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DFF9F6E-1347-4DEA-AD94-BA1CC9D73744}" type="TxLink">
              <a:rPr lang="en-US" sz="1400" b="1" i="0" u="none" strike="noStrike">
                <a:solidFill>
                  <a:schemeClr val="bg1"/>
                </a:solidFill>
                <a:latin typeface="Calibri"/>
                <a:ea typeface="Calibri"/>
                <a:cs typeface="Calibri"/>
              </a:rPr>
              <a:t>$479.8  K</a:t>
            </a:fld>
            <a:endParaRPr lang="en-US" sz="1400" b="1" i="0" u="none" strike="noStrike">
              <a:solidFill>
                <a:schemeClr val="bg1"/>
              </a:solidFill>
              <a:latin typeface="Calibri"/>
              <a:ea typeface="Calibri"/>
              <a:cs typeface="Calibri"/>
            </a:endParaRPr>
          </a:p>
        </xdr:txBody>
      </xdr:sp>
      <xdr:sp macro="" textlink="'Analysis -1 (2)'!$AF$4">
        <xdr:nvSpPr>
          <xdr:cNvPr id="131" name="TextBox 130">
            <a:extLst>
              <a:ext uri="{FF2B5EF4-FFF2-40B4-BE49-F238E27FC236}">
                <a16:creationId xmlns:a16="http://schemas.microsoft.com/office/drawing/2014/main" id="{74696CDD-A133-4E7D-938D-AA886944F66C}"/>
              </a:ext>
            </a:extLst>
          </xdr:cNvPr>
          <xdr:cNvSpPr txBox="1"/>
        </xdr:nvSpPr>
        <xdr:spPr>
          <a:xfrm>
            <a:off x="8859539" y="7229191"/>
            <a:ext cx="895257"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9B96E533-AF01-4242-A547-242D65876649}" type="TxLink">
              <a:rPr lang="en-US" sz="1400" b="0" i="0" u="none" strike="noStrike">
                <a:solidFill>
                  <a:srgbClr val="000000"/>
                </a:solidFill>
                <a:latin typeface="Calibri"/>
                <a:ea typeface="Calibri"/>
                <a:cs typeface="Calibri"/>
              </a:rPr>
              <a:t>$492.5  K</a:t>
            </a:fld>
            <a:endParaRPr lang="en-US" sz="1400" b="0" i="0" u="none" strike="noStrike" baseline="0">
              <a:solidFill>
                <a:srgbClr val="0A41AE"/>
              </a:solidFill>
              <a:latin typeface="Calibri"/>
              <a:ea typeface="Calibri"/>
              <a:cs typeface="Calibri"/>
            </a:endParaRPr>
          </a:p>
        </xdr:txBody>
      </xdr:sp>
      <xdr:sp macro="" textlink="'Analysis -1 (2)'!$AF$5">
        <xdr:nvSpPr>
          <xdr:cNvPr id="132" name="TextBox 131">
            <a:extLst>
              <a:ext uri="{FF2B5EF4-FFF2-40B4-BE49-F238E27FC236}">
                <a16:creationId xmlns:a16="http://schemas.microsoft.com/office/drawing/2014/main" id="{B6E63DAE-C881-469B-AB07-C00C1DA46BC1}"/>
              </a:ext>
            </a:extLst>
          </xdr:cNvPr>
          <xdr:cNvSpPr txBox="1"/>
        </xdr:nvSpPr>
        <xdr:spPr>
          <a:xfrm>
            <a:off x="10030249" y="7219719"/>
            <a:ext cx="895257"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0FFB55FF-DEE9-41D1-BDAF-D11E0E3242A9}" type="TxLink">
              <a:rPr lang="en-US" sz="1400" b="1" i="0" u="none" strike="noStrike">
                <a:solidFill>
                  <a:schemeClr val="bg1"/>
                </a:solidFill>
                <a:latin typeface="Calibri"/>
                <a:ea typeface="Calibri"/>
                <a:cs typeface="Calibri"/>
              </a:rPr>
              <a:t>$613.2  K</a:t>
            </a:fld>
            <a:endParaRPr lang="en-US" sz="1400" b="1" i="0" u="none" strike="noStrike" baseline="0">
              <a:solidFill>
                <a:schemeClr val="bg1"/>
              </a:solidFill>
              <a:latin typeface="Calibri"/>
              <a:ea typeface="Calibri"/>
              <a:cs typeface="Calibri"/>
            </a:endParaRPr>
          </a:p>
        </xdr:txBody>
      </xdr:sp>
      <xdr:sp macro="" textlink="'Analysis -1 (2)'!$AF$6">
        <xdr:nvSpPr>
          <xdr:cNvPr id="133" name="TextBox 132">
            <a:extLst>
              <a:ext uri="{FF2B5EF4-FFF2-40B4-BE49-F238E27FC236}">
                <a16:creationId xmlns:a16="http://schemas.microsoft.com/office/drawing/2014/main" id="{CD1D02C8-2017-45B2-B0C0-C449B24C6519}"/>
              </a:ext>
            </a:extLst>
          </xdr:cNvPr>
          <xdr:cNvSpPr txBox="1"/>
        </xdr:nvSpPr>
        <xdr:spPr>
          <a:xfrm>
            <a:off x="11171848" y="7190613"/>
            <a:ext cx="895257"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0F59B73D-EF74-4E6E-A9CE-D0C6AB797B2F}" type="TxLink">
              <a:rPr lang="en-US" sz="1400" b="1" i="0" u="none" strike="noStrike">
                <a:solidFill>
                  <a:schemeClr val="bg1"/>
                </a:solidFill>
                <a:latin typeface="Calibri"/>
                <a:ea typeface="Calibri"/>
                <a:cs typeface="Calibri"/>
              </a:rPr>
              <a:t>$621.6  K</a:t>
            </a:fld>
            <a:endParaRPr lang="en-US" sz="1400" b="1" i="0" u="none" strike="noStrike" baseline="0">
              <a:solidFill>
                <a:schemeClr val="bg1"/>
              </a:solidFill>
              <a:latin typeface="Calibri"/>
              <a:ea typeface="Calibri"/>
              <a:cs typeface="Calibri"/>
            </a:endParaRPr>
          </a:p>
        </xdr:txBody>
      </xdr:sp>
      <xdr:sp macro="" textlink="'Analysis -1 (2)'!$AG$3">
        <xdr:nvSpPr>
          <xdr:cNvPr id="134" name="TextBox 133">
            <a:extLst>
              <a:ext uri="{FF2B5EF4-FFF2-40B4-BE49-F238E27FC236}">
                <a16:creationId xmlns:a16="http://schemas.microsoft.com/office/drawing/2014/main" id="{0997489C-C3B6-4596-8349-FD0DE462D32A}"/>
              </a:ext>
            </a:extLst>
          </xdr:cNvPr>
          <xdr:cNvSpPr txBox="1"/>
        </xdr:nvSpPr>
        <xdr:spPr>
          <a:xfrm>
            <a:off x="8369333" y="7809224"/>
            <a:ext cx="454249" cy="2832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AD0A1DE-A411-46F0-915D-7013F5CD1942}" type="TxLink">
              <a:rPr lang="en-US" sz="1100" b="0" i="0" u="none" strike="noStrike">
                <a:solidFill>
                  <a:srgbClr val="000000"/>
                </a:solidFill>
                <a:latin typeface="Calibri"/>
                <a:ea typeface="Calibri"/>
                <a:cs typeface="Calibri"/>
              </a:rPr>
              <a:t>22%</a:t>
            </a:fld>
            <a:endParaRPr lang="en-US" sz="600" b="0" i="0" u="none" strike="noStrike">
              <a:solidFill>
                <a:sysClr val="windowText" lastClr="000000"/>
              </a:solidFill>
              <a:latin typeface="Calibri"/>
              <a:ea typeface="Calibri"/>
              <a:cs typeface="Calibri"/>
            </a:endParaRPr>
          </a:p>
        </xdr:txBody>
      </xdr:sp>
      <xdr:sp macro="" textlink="'Analysis -1 (2)'!$AG$4">
        <xdr:nvSpPr>
          <xdr:cNvPr id="135" name="TextBox 134">
            <a:extLst>
              <a:ext uri="{FF2B5EF4-FFF2-40B4-BE49-F238E27FC236}">
                <a16:creationId xmlns:a16="http://schemas.microsoft.com/office/drawing/2014/main" id="{C8A5D5FA-E09A-4F3F-8BCC-21C6468AE1DE}"/>
              </a:ext>
            </a:extLst>
          </xdr:cNvPr>
          <xdr:cNvSpPr txBox="1"/>
        </xdr:nvSpPr>
        <xdr:spPr>
          <a:xfrm>
            <a:off x="9586929" y="7834951"/>
            <a:ext cx="454249" cy="2832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961AE996-B866-4075-A8FE-2A0DCCA2FA2F}" type="TxLink">
              <a:rPr lang="en-US" sz="1100" b="0" i="0" u="none" strike="noStrike">
                <a:solidFill>
                  <a:srgbClr val="000000"/>
                </a:solidFill>
                <a:latin typeface="Calibri"/>
                <a:ea typeface="Calibri"/>
                <a:cs typeface="Calibri"/>
              </a:rPr>
              <a:t>22%</a:t>
            </a:fld>
            <a:endParaRPr lang="en-US" sz="600" b="0" i="0" u="none" strike="noStrike">
              <a:solidFill>
                <a:sysClr val="windowText" lastClr="000000"/>
              </a:solidFill>
              <a:latin typeface="Calibri"/>
              <a:ea typeface="Calibri"/>
              <a:cs typeface="Calibri"/>
            </a:endParaRPr>
          </a:p>
        </xdr:txBody>
      </xdr:sp>
      <xdr:sp macro="" textlink="'Analysis -1 (2)'!$AG$5">
        <xdr:nvSpPr>
          <xdr:cNvPr id="154" name="TextBox 153">
            <a:extLst>
              <a:ext uri="{FF2B5EF4-FFF2-40B4-BE49-F238E27FC236}">
                <a16:creationId xmlns:a16="http://schemas.microsoft.com/office/drawing/2014/main" id="{0A6DF1DA-90ED-419B-AB3C-9E2DBBC7E36F}"/>
              </a:ext>
            </a:extLst>
          </xdr:cNvPr>
          <xdr:cNvSpPr txBox="1"/>
        </xdr:nvSpPr>
        <xdr:spPr>
          <a:xfrm>
            <a:off x="10727969" y="7812886"/>
            <a:ext cx="454249" cy="2832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D988FFD-2396-472E-B1EC-631BD51F3B5F}" type="TxLink">
              <a:rPr lang="en-US" sz="1100" b="0" i="0" u="none" strike="noStrike">
                <a:solidFill>
                  <a:srgbClr val="000000"/>
                </a:solidFill>
                <a:latin typeface="Calibri"/>
                <a:ea typeface="Calibri"/>
                <a:cs typeface="Calibri"/>
              </a:rPr>
              <a:t>28%</a:t>
            </a:fld>
            <a:endParaRPr lang="en-US" sz="600" b="0" i="0" u="none" strike="noStrike">
              <a:solidFill>
                <a:sysClr val="windowText" lastClr="000000"/>
              </a:solidFill>
              <a:latin typeface="Calibri"/>
              <a:ea typeface="Calibri"/>
              <a:cs typeface="Calibri"/>
            </a:endParaRPr>
          </a:p>
        </xdr:txBody>
      </xdr:sp>
      <xdr:sp macro="" textlink="'Analysis -1 (2)'!$AG$6">
        <xdr:nvSpPr>
          <xdr:cNvPr id="155" name="TextBox 154">
            <a:extLst>
              <a:ext uri="{FF2B5EF4-FFF2-40B4-BE49-F238E27FC236}">
                <a16:creationId xmlns:a16="http://schemas.microsoft.com/office/drawing/2014/main" id="{CD3A1A7A-D901-4EA7-B59E-6BF9A0F22106}"/>
              </a:ext>
            </a:extLst>
          </xdr:cNvPr>
          <xdr:cNvSpPr txBox="1"/>
        </xdr:nvSpPr>
        <xdr:spPr>
          <a:xfrm>
            <a:off x="11829830" y="7814777"/>
            <a:ext cx="454249" cy="2832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9BB63E7-CADD-4D10-92E6-066C9FCC0E95}" type="TxLink">
              <a:rPr lang="en-US" sz="1100" b="0" i="0" u="none" strike="noStrike">
                <a:solidFill>
                  <a:srgbClr val="000000"/>
                </a:solidFill>
                <a:latin typeface="Calibri"/>
                <a:ea typeface="Calibri"/>
                <a:cs typeface="Calibri"/>
              </a:rPr>
              <a:t>28%</a:t>
            </a:fld>
            <a:endParaRPr lang="en-US" sz="600" b="0" i="0" u="none" strike="noStrike">
              <a:solidFill>
                <a:sysClr val="windowText" lastClr="000000"/>
              </a:solidFill>
              <a:latin typeface="Calibri"/>
              <a:ea typeface="Calibri"/>
              <a:cs typeface="Calibri"/>
            </a:endParaRPr>
          </a:p>
        </xdr:txBody>
      </xdr:sp>
      <xdr:sp macro="" textlink="'Analysis -1'!D24">
        <xdr:nvSpPr>
          <xdr:cNvPr id="156" name="TextBox 155">
            <a:extLst>
              <a:ext uri="{FF2B5EF4-FFF2-40B4-BE49-F238E27FC236}">
                <a16:creationId xmlns:a16="http://schemas.microsoft.com/office/drawing/2014/main" id="{2DE0C4C3-B0E2-46FD-A579-A26FD5258719}"/>
              </a:ext>
            </a:extLst>
          </xdr:cNvPr>
          <xdr:cNvSpPr txBox="1"/>
        </xdr:nvSpPr>
        <xdr:spPr>
          <a:xfrm>
            <a:off x="12682057" y="5675682"/>
            <a:ext cx="1568690"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400" b="0" i="0" u="none" strike="noStrike">
                <a:solidFill>
                  <a:srgbClr val="0A41AE"/>
                </a:solidFill>
                <a:latin typeface="Calibri"/>
                <a:ea typeface="Calibri"/>
                <a:cs typeface="Calibri"/>
              </a:rPr>
              <a:t>Filter</a:t>
            </a:r>
            <a:r>
              <a:rPr lang="en-US" sz="1400" b="0" i="0" u="none" strike="noStrike" baseline="0">
                <a:solidFill>
                  <a:srgbClr val="0A41AE"/>
                </a:solidFill>
                <a:latin typeface="Calibri"/>
                <a:ea typeface="Calibri"/>
                <a:cs typeface="Calibri"/>
              </a:rPr>
              <a:t> by Country</a:t>
            </a:r>
            <a:endParaRPr lang="en-PK" sz="2400" b="1">
              <a:solidFill>
                <a:srgbClr val="0A41AE"/>
              </a:solidFill>
            </a:endParaRPr>
          </a:p>
        </xdr:txBody>
      </xdr:sp>
      <xdr:sp macro="" textlink="'Analysis -1 (2)'!C2">
        <xdr:nvSpPr>
          <xdr:cNvPr id="157" name="TextBox 156">
            <a:extLst>
              <a:ext uri="{FF2B5EF4-FFF2-40B4-BE49-F238E27FC236}">
                <a16:creationId xmlns:a16="http://schemas.microsoft.com/office/drawing/2014/main" id="{513C5736-D5F1-4506-AD37-618DE6FEF568}"/>
              </a:ext>
            </a:extLst>
          </xdr:cNvPr>
          <xdr:cNvSpPr txBox="1"/>
        </xdr:nvSpPr>
        <xdr:spPr>
          <a:xfrm>
            <a:off x="8875647" y="5788480"/>
            <a:ext cx="781031" cy="3353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CFAADE63-D084-4930-A36F-DD95CE63DC7E}" type="TxLink">
              <a:rPr lang="en-US" sz="1800" b="1" i="0" u="none" strike="noStrike">
                <a:solidFill>
                  <a:srgbClr val="053595"/>
                </a:solidFill>
                <a:latin typeface="Calibri"/>
                <a:ea typeface="Calibri"/>
                <a:cs typeface="Calibri"/>
              </a:rPr>
              <a:pPr marL="0" indent="0" algn="ctr"/>
              <a:t> Profit</a:t>
            </a:fld>
            <a:endParaRPr lang="en-PK" sz="1800" b="1" i="0" u="none" strike="noStrike">
              <a:solidFill>
                <a:srgbClr val="053595"/>
              </a:solidFill>
              <a:latin typeface="Calibri"/>
              <a:ea typeface="Calibri"/>
              <a:cs typeface="Calibri"/>
            </a:endParaRPr>
          </a:p>
        </xdr:txBody>
      </xdr:sp>
      <xdr:sp macro="" textlink="'Analysis -1'!D24">
        <xdr:nvSpPr>
          <xdr:cNvPr id="160" name="TextBox 159">
            <a:extLst>
              <a:ext uri="{FF2B5EF4-FFF2-40B4-BE49-F238E27FC236}">
                <a16:creationId xmlns:a16="http://schemas.microsoft.com/office/drawing/2014/main" id="{E131F21D-61F9-492C-88FA-F81244DCBA96}"/>
              </a:ext>
            </a:extLst>
          </xdr:cNvPr>
          <xdr:cNvSpPr txBox="1"/>
        </xdr:nvSpPr>
        <xdr:spPr>
          <a:xfrm>
            <a:off x="7626862" y="5824965"/>
            <a:ext cx="1568690" cy="313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400" b="0" i="0" u="none" strike="noStrike">
                <a:solidFill>
                  <a:srgbClr val="0A41AE"/>
                </a:solidFill>
                <a:latin typeface="Calibri"/>
                <a:ea typeface="Calibri"/>
                <a:cs typeface="Calibri"/>
              </a:rPr>
              <a:t>Quaterly view by</a:t>
            </a:r>
            <a:endParaRPr lang="en-PK" sz="2400" b="1">
              <a:solidFill>
                <a:srgbClr val="0A41AE"/>
              </a:solidFill>
            </a:endParaRPr>
          </a:p>
        </xdr:txBody>
      </xdr:sp>
      <xdr:sp macro="" textlink="'Analysis -1 (2)'!C2">
        <xdr:nvSpPr>
          <xdr:cNvPr id="162" name="TextBox 161">
            <a:extLst>
              <a:ext uri="{FF2B5EF4-FFF2-40B4-BE49-F238E27FC236}">
                <a16:creationId xmlns:a16="http://schemas.microsoft.com/office/drawing/2014/main" id="{806129EF-C094-43D5-9C94-5B3C57B10E06}"/>
              </a:ext>
            </a:extLst>
          </xdr:cNvPr>
          <xdr:cNvSpPr txBox="1"/>
        </xdr:nvSpPr>
        <xdr:spPr>
          <a:xfrm>
            <a:off x="1044987" y="-191670"/>
            <a:ext cx="5260684" cy="4259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r>
              <a:rPr lang="en-US" sz="2800" b="1" i="0" u="none" strike="noStrike">
                <a:solidFill>
                  <a:srgbClr val="053595"/>
                </a:solidFill>
                <a:latin typeface="Calibri"/>
                <a:ea typeface="Calibri"/>
                <a:cs typeface="Calibri"/>
              </a:rPr>
              <a:t>Adventure Works</a:t>
            </a:r>
            <a:r>
              <a:rPr lang="en-US" sz="2800" b="1" i="0" u="none" strike="noStrike" baseline="0">
                <a:solidFill>
                  <a:srgbClr val="053595"/>
                </a:solidFill>
                <a:latin typeface="Calibri"/>
                <a:ea typeface="Calibri"/>
                <a:cs typeface="Calibri"/>
              </a:rPr>
              <a:t> </a:t>
            </a:r>
            <a:r>
              <a:rPr lang="en-US" sz="2000" b="1" i="0" u="none" strike="noStrike" baseline="0">
                <a:solidFill>
                  <a:schemeClr val="tx1"/>
                </a:solidFill>
                <a:latin typeface="Calibri"/>
                <a:ea typeface="Calibri"/>
                <a:cs typeface="Calibri"/>
              </a:rPr>
              <a:t>Sales Analysis</a:t>
            </a:r>
            <a:endParaRPr lang="en-PK" sz="2000" b="1" i="0" u="none" strike="noStrike">
              <a:solidFill>
                <a:schemeClr val="tx1"/>
              </a:solidFill>
              <a:latin typeface="Calibri"/>
              <a:ea typeface="Calibri"/>
              <a:cs typeface="Calibri"/>
            </a:endParaRPr>
          </a:p>
        </xdr:txBody>
      </xdr:sp>
    </xdr:grpSp>
    <xdr:clientData/>
  </xdr:twoCellAnchor>
  <xdr:twoCellAnchor>
    <xdr:from>
      <xdr:col>10</xdr:col>
      <xdr:colOff>261004</xdr:colOff>
      <xdr:row>15</xdr:row>
      <xdr:rowOff>145242</xdr:rowOff>
    </xdr:from>
    <xdr:to>
      <xdr:col>16</xdr:col>
      <xdr:colOff>96256</xdr:colOff>
      <xdr:row>28</xdr:row>
      <xdr:rowOff>68630</xdr:rowOff>
    </xdr:to>
    <xdr:graphicFrame macro="">
      <xdr:nvGraphicFramePr>
        <xdr:cNvPr id="101" name="Chart 100">
          <a:extLst>
            <a:ext uri="{FF2B5EF4-FFF2-40B4-BE49-F238E27FC236}">
              <a16:creationId xmlns:a16="http://schemas.microsoft.com/office/drawing/2014/main" id="{00000000-0008-0000-0200-00006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12</xdr:col>
      <xdr:colOff>463095</xdr:colOff>
      <xdr:row>19</xdr:row>
      <xdr:rowOff>92413</xdr:rowOff>
    </xdr:from>
    <xdr:to>
      <xdr:col>13</xdr:col>
      <xdr:colOff>460280</xdr:colOff>
      <xdr:row>22</xdr:row>
      <xdr:rowOff>120194</xdr:rowOff>
    </xdr:to>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92595" y="3711913"/>
          <a:ext cx="600435" cy="599282"/>
        </a:xfrm>
        <a:prstGeom prst="rect">
          <a:avLst/>
        </a:prstGeom>
      </xdr:spPr>
    </xdr:pic>
    <xdr:clientData/>
  </xdr:twoCellAnchor>
  <xdr:twoCellAnchor>
    <xdr:from>
      <xdr:col>13</xdr:col>
      <xdr:colOff>569231</xdr:colOff>
      <xdr:row>15</xdr:row>
      <xdr:rowOff>168888</xdr:rowOff>
    </xdr:from>
    <xdr:to>
      <xdr:col>16</xdr:col>
      <xdr:colOff>277568</xdr:colOff>
      <xdr:row>17</xdr:row>
      <xdr:rowOff>126998</xdr:rowOff>
    </xdr:to>
    <xdr:sp macro="" textlink="'Analysis -1 (2)'!Y8">
      <xdr:nvSpPr>
        <xdr:cNvPr id="105" name="TextBox 104">
          <a:extLst>
            <a:ext uri="{FF2B5EF4-FFF2-40B4-BE49-F238E27FC236}">
              <a16:creationId xmlns:a16="http://schemas.microsoft.com/office/drawing/2014/main" id="{00000000-0008-0000-0200-000069000000}"/>
            </a:ext>
          </a:extLst>
        </xdr:cNvPr>
        <xdr:cNvSpPr txBox="1"/>
      </xdr:nvSpPr>
      <xdr:spPr>
        <a:xfrm>
          <a:off x="8601981" y="3026388"/>
          <a:ext cx="1518087" cy="3391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DFBEF1B-CAAF-42E5-B99D-5EF6E4984391}" type="TxLink">
            <a:rPr lang="en-US" sz="1050" b="0" i="0" u="none" strike="noStrike">
              <a:solidFill>
                <a:srgbClr val="0A41AE"/>
              </a:solidFill>
              <a:latin typeface="Calibri"/>
              <a:ea typeface="Calibri"/>
              <a:cs typeface="Calibri"/>
            </a:rPr>
            <a:pPr marL="0" indent="0" algn="ctr"/>
            <a:t>WEEKDAY Makes up</a:t>
          </a:fld>
          <a:endParaRPr lang="en-PK" sz="1050" b="0" i="0" u="none" strike="noStrike">
            <a:solidFill>
              <a:srgbClr val="0A41AE"/>
            </a:solidFill>
            <a:latin typeface="Calibri"/>
            <a:ea typeface="Calibri"/>
            <a:cs typeface="Calibri"/>
          </a:endParaRPr>
        </a:p>
      </xdr:txBody>
    </xdr:sp>
    <xdr:clientData/>
  </xdr:twoCellAnchor>
  <xdr:twoCellAnchor>
    <xdr:from>
      <xdr:col>15</xdr:col>
      <xdr:colOff>10606</xdr:colOff>
      <xdr:row>17</xdr:row>
      <xdr:rowOff>23760</xdr:rowOff>
    </xdr:from>
    <xdr:to>
      <xdr:col>15</xdr:col>
      <xdr:colOff>546792</xdr:colOff>
      <xdr:row>18</xdr:row>
      <xdr:rowOff>105608</xdr:rowOff>
    </xdr:to>
    <xdr:sp macro="" textlink="'Analysis -1 (2)'!Y7">
      <xdr:nvSpPr>
        <xdr:cNvPr id="106" name="TextBox 105">
          <a:extLst>
            <a:ext uri="{FF2B5EF4-FFF2-40B4-BE49-F238E27FC236}">
              <a16:creationId xmlns:a16="http://schemas.microsoft.com/office/drawing/2014/main" id="{00000000-0008-0000-0200-00006A000000}"/>
            </a:ext>
          </a:extLst>
        </xdr:cNvPr>
        <xdr:cNvSpPr txBox="1"/>
      </xdr:nvSpPr>
      <xdr:spPr>
        <a:xfrm>
          <a:off x="9249856" y="3262260"/>
          <a:ext cx="536186" cy="2723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B674E76E-7DCC-4708-BAA9-6DC9C7F3A85F}" type="TxLink">
            <a:rPr lang="en-US" sz="1400" b="1" i="0" u="none" strike="noStrike">
              <a:solidFill>
                <a:srgbClr val="053595"/>
              </a:solidFill>
              <a:latin typeface="Calibri"/>
              <a:ea typeface="Calibri"/>
              <a:cs typeface="Calibri"/>
            </a:rPr>
            <a:pPr marL="0" indent="0" algn="ctr"/>
            <a:t>74%</a:t>
          </a:fld>
          <a:endParaRPr lang="en-PK" sz="1400" b="1" i="0" u="none" strike="noStrike">
            <a:solidFill>
              <a:srgbClr val="053595"/>
            </a:solidFill>
            <a:latin typeface="Calibri"/>
            <a:ea typeface="Calibri"/>
            <a:cs typeface="Calibri"/>
          </a:endParaRPr>
        </a:p>
      </xdr:txBody>
    </xdr:sp>
    <xdr:clientData/>
  </xdr:twoCellAnchor>
  <xdr:twoCellAnchor>
    <xdr:from>
      <xdr:col>14</xdr:col>
      <xdr:colOff>130616</xdr:colOff>
      <xdr:row>18</xdr:row>
      <xdr:rowOff>162873</xdr:rowOff>
    </xdr:from>
    <xdr:to>
      <xdr:col>15</xdr:col>
      <xdr:colOff>380167</xdr:colOff>
      <xdr:row>20</xdr:row>
      <xdr:rowOff>120983</xdr:rowOff>
    </xdr:to>
    <xdr:sp macro="" textlink="'Analysis -1 (2)'!Y8">
      <xdr:nvSpPr>
        <xdr:cNvPr id="107" name="TextBox 106">
          <a:extLst>
            <a:ext uri="{FF2B5EF4-FFF2-40B4-BE49-F238E27FC236}">
              <a16:creationId xmlns:a16="http://schemas.microsoft.com/office/drawing/2014/main" id="{00000000-0008-0000-0200-00006B000000}"/>
            </a:ext>
          </a:extLst>
        </xdr:cNvPr>
        <xdr:cNvSpPr txBox="1"/>
      </xdr:nvSpPr>
      <xdr:spPr>
        <a:xfrm>
          <a:off x="8766616" y="3591873"/>
          <a:ext cx="852801" cy="3391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050" b="0" i="0" u="none" strike="noStrike">
              <a:solidFill>
                <a:srgbClr val="0A41AE"/>
              </a:solidFill>
              <a:latin typeface="Calibri"/>
              <a:ea typeface="Calibri"/>
              <a:cs typeface="Calibri"/>
            </a:rPr>
            <a:t>of</a:t>
          </a:r>
          <a:r>
            <a:rPr lang="en-US" sz="1050" b="0" i="0" u="none" strike="noStrike" baseline="0">
              <a:solidFill>
                <a:srgbClr val="0A41AE"/>
              </a:solidFill>
              <a:latin typeface="Calibri"/>
              <a:ea typeface="Calibri"/>
              <a:cs typeface="Calibri"/>
            </a:rPr>
            <a:t> Total</a:t>
          </a:r>
          <a:endParaRPr lang="en-PK" sz="1050" b="0" i="0" u="none" strike="noStrike">
            <a:solidFill>
              <a:srgbClr val="0A41AE"/>
            </a:solidFill>
            <a:latin typeface="Calibri"/>
            <a:ea typeface="Calibri"/>
            <a:cs typeface="Calibri"/>
          </a:endParaRPr>
        </a:p>
      </xdr:txBody>
    </xdr:sp>
    <xdr:clientData/>
  </xdr:twoCellAnchor>
  <xdr:twoCellAnchor>
    <xdr:from>
      <xdr:col>14</xdr:col>
      <xdr:colOff>575655</xdr:colOff>
      <xdr:row>18</xdr:row>
      <xdr:rowOff>119060</xdr:rowOff>
    </xdr:from>
    <xdr:to>
      <xdr:col>16</xdr:col>
      <xdr:colOff>221955</xdr:colOff>
      <xdr:row>20</xdr:row>
      <xdr:rowOff>77170</xdr:rowOff>
    </xdr:to>
    <xdr:sp macro="" textlink="'Analysis -1 (2)'!Z2">
      <xdr:nvSpPr>
        <xdr:cNvPr id="108" name="TextBox 107">
          <a:extLst>
            <a:ext uri="{FF2B5EF4-FFF2-40B4-BE49-F238E27FC236}">
              <a16:creationId xmlns:a16="http://schemas.microsoft.com/office/drawing/2014/main" id="{00000000-0008-0000-0200-00006C000000}"/>
            </a:ext>
          </a:extLst>
        </xdr:cNvPr>
        <xdr:cNvSpPr txBox="1"/>
      </xdr:nvSpPr>
      <xdr:spPr>
        <a:xfrm>
          <a:off x="9211655" y="3548060"/>
          <a:ext cx="852800" cy="3391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B09C9500-B9A0-43F4-A211-F34E7BAF7863}" type="TxLink">
            <a:rPr lang="en-US" sz="1400" b="1" i="0" u="none" strike="noStrike">
              <a:solidFill>
                <a:srgbClr val="053595"/>
              </a:solidFill>
              <a:latin typeface="Calibri"/>
              <a:ea typeface="Calibri"/>
              <a:cs typeface="Calibri"/>
            </a:rPr>
            <a:pPr marL="0" indent="0" algn="ctr"/>
            <a:t> Profit</a:t>
          </a:fld>
          <a:endParaRPr lang="en-PK" sz="1400" b="1" i="0" u="none" strike="noStrike">
            <a:solidFill>
              <a:srgbClr val="053595"/>
            </a:solidFill>
            <a:latin typeface="Calibri"/>
            <a:ea typeface="Calibri"/>
            <a:cs typeface="Calibri"/>
          </a:endParaRPr>
        </a:p>
      </xdr:txBody>
    </xdr:sp>
    <xdr:clientData/>
  </xdr:twoCellAnchor>
  <xdr:twoCellAnchor editAs="oneCell">
    <xdr:from>
      <xdr:col>20</xdr:col>
      <xdr:colOff>272316</xdr:colOff>
      <xdr:row>34</xdr:row>
      <xdr:rowOff>3488</xdr:rowOff>
    </xdr:from>
    <xdr:to>
      <xdr:col>23</xdr:col>
      <xdr:colOff>277758</xdr:colOff>
      <xdr:row>44</xdr:row>
      <xdr:rowOff>136770</xdr:rowOff>
    </xdr:to>
    <mc:AlternateContent xmlns:mc="http://schemas.openxmlformats.org/markup-compatibility/2006">
      <mc:Choice xmlns:a14="http://schemas.microsoft.com/office/drawing/2010/main" Requires="a14">
        <xdr:graphicFrame macro="">
          <xdr:nvGraphicFramePr>
            <xdr:cNvPr id="158" name="Country">
              <a:extLst>
                <a:ext uri="{FF2B5EF4-FFF2-40B4-BE49-F238E27FC236}">
                  <a16:creationId xmlns:a16="http://schemas.microsoft.com/office/drawing/2014/main" id="{8627503E-968C-4612-86B8-5D6FC4114EE6}"/>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2033620" y="6105010"/>
              <a:ext cx="1827616" cy="1927847"/>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484498</xdr:colOff>
      <xdr:row>8</xdr:row>
      <xdr:rowOff>112487</xdr:rowOff>
    </xdr:from>
    <xdr:to>
      <xdr:col>12</xdr:col>
      <xdr:colOff>593725</xdr:colOff>
      <xdr:row>10</xdr:row>
      <xdr:rowOff>9979</xdr:rowOff>
    </xdr:to>
    <xdr:sp macro="" textlink="'Analysis -1'!Q27">
      <xdr:nvSpPr>
        <xdr:cNvPr id="161" name="TextBox 160">
          <a:extLst>
            <a:ext uri="{FF2B5EF4-FFF2-40B4-BE49-F238E27FC236}">
              <a16:creationId xmlns:a16="http://schemas.microsoft.com/office/drawing/2014/main" id="{E091D187-E1CA-4066-8811-FA144088D0D1}"/>
            </a:ext>
          </a:extLst>
        </xdr:cNvPr>
        <xdr:cNvSpPr txBox="1"/>
      </xdr:nvSpPr>
      <xdr:spPr>
        <a:xfrm>
          <a:off x="7351569" y="1563916"/>
          <a:ext cx="717013" cy="260349"/>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BC5D370-14FD-4977-9422-0E22398A64DC}" type="TxLink">
            <a:rPr lang="en-US" sz="1100" b="0" i="0" u="none" strike="noStrike">
              <a:solidFill>
                <a:srgbClr val="000000"/>
              </a:solidFill>
              <a:latin typeface="Calibri"/>
              <a:ea typeface="Calibri"/>
              <a:cs typeface="Calibri"/>
            </a:rPr>
            <a:t>+0.01%</a:t>
          </a:fld>
          <a:endParaRPr lang="en-PK" sz="1000" b="1"/>
        </a:p>
      </xdr:txBody>
    </xdr:sp>
    <xdr:clientData/>
  </xdr:twoCellAnchor>
</xdr:wsDr>
</file>

<file path=xl/drawings/drawing2.xml><?xml version="1.0" encoding="utf-8"?>
<c:userShapes xmlns:c="http://schemas.openxmlformats.org/drawingml/2006/chart">
  <cdr:relSizeAnchor xmlns:cdr="http://schemas.openxmlformats.org/drawingml/2006/chartDrawing">
    <cdr:from>
      <cdr:x>0.35844</cdr:x>
      <cdr:y>0.21871</cdr:y>
    </cdr:from>
    <cdr:to>
      <cdr:x>0.63632</cdr:x>
      <cdr:y>0.64273</cdr:y>
    </cdr:to>
    <cdr:sp macro="" textlink="">
      <cdr:nvSpPr>
        <cdr:cNvPr id="2" name="Oval 1">
          <a:extLst xmlns:a="http://schemas.openxmlformats.org/drawingml/2006/main">
            <a:ext uri="{FF2B5EF4-FFF2-40B4-BE49-F238E27FC236}">
              <a16:creationId xmlns:a16="http://schemas.microsoft.com/office/drawing/2014/main" id="{FDD5A4C5-FC92-4C38-9E69-88025749E6E7}"/>
            </a:ext>
          </a:extLst>
        </cdr:cNvPr>
        <cdr:cNvSpPr/>
      </cdr:nvSpPr>
      <cdr:spPr>
        <a:xfrm xmlns:a="http://schemas.openxmlformats.org/drawingml/2006/main">
          <a:off x="1249086" y="505884"/>
          <a:ext cx="968398" cy="980754"/>
        </a:xfrm>
        <a:prstGeom xmlns:a="http://schemas.openxmlformats.org/drawingml/2006/main" prst="ellipse">
          <a:avLst/>
        </a:prstGeom>
        <a:solidFill xmlns:a="http://schemas.openxmlformats.org/drawingml/2006/main">
          <a:schemeClr val="bg1"/>
        </a:solidFill>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PK"/>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htisham Ul Haq" refreshedDate="45419.986881365738" backgroundQuery="1" createdVersion="7" refreshedVersion="7" minRefreshableVersion="3" recordCount="0" supportSubquery="1" supportAdvancedDrill="1" xr:uid="{0CEFC0BA-88E3-4A3B-9181-5617F7B05062}">
  <cacheSource type="external" connectionId="8"/>
  <cacheFields count="6">
    <cacheField name="[Measures].[Sum of Total Profit]" caption="Sum of Total Profit" numFmtId="0" hierarchy="48" level="32767"/>
    <cacheField name="[DimDate].[Year].[Year]" caption="Year" numFmtId="0" hierarchy="8" level="1">
      <sharedItems containsSemiMixedTypes="0" containsNonDate="0" containsString="0"/>
    </cacheField>
    <cacheField name="[DimDate].[Day Name].[Day Name]" caption="Day Name" numFmtId="0" hierarchy="14" level="1">
      <sharedItems count="7">
        <s v="Fri"/>
        <s v="Mon"/>
        <s v="Sat"/>
        <s v="Sun"/>
        <s v="Thu"/>
        <s v="Tue"/>
        <s v="Wed"/>
      </sharedItems>
    </cacheField>
    <cacheField name="[DimDate].[Quarter].[Quarter]" caption="Quarter" numFmtId="0" hierarchy="11" level="1">
      <sharedItems count="4">
        <s v="Qtr - 1"/>
        <s v="Qtr - 2"/>
        <s v="Qtr - 3"/>
        <s v="Qtr - 4"/>
      </sharedItems>
    </cacheField>
    <cacheField name="[DimGeography].[Country].[Country]" caption="Country" numFmtId="0" hierarchy="19" level="1">
      <sharedItems containsSemiMixedTypes="0" containsNonDate="0" containsString="0"/>
    </cacheField>
    <cacheField name="Dummy0" numFmtId="0" hierarchy="62" level="32767">
      <extLst>
        <ext xmlns:x14="http://schemas.microsoft.com/office/spreadsheetml/2009/9/main" uri="{63CAB8AC-B538-458d-9737-405883B0398D}">
          <x14:cacheField ignore="1"/>
        </ext>
      </extLst>
    </cacheField>
  </cacheFields>
  <cacheHierarchies count="63">
    <cacheHierarchy uniqueName="[All Measures].[All Measures]" caption="All Measures" attribute="1" defaultMemberUniqueName="[All Measures].[All Measures].[All]" allUniqueName="[All Measures].[All Measures].[All]" dimensionUniqueName="[All Measures]" displayFolder="" count="2" memberValueDatatype="130" unbalanced="0"/>
    <cacheHierarchy uniqueName="[DimCustomer].[CustomerKey]" caption="CustomerKey" attribute="1" defaultMemberUniqueName="[DimCustomer].[CustomerKey].[All]" allUniqueName="[DimCustomer].[CustomerKey].[All]" dimensionUniqueName="[DimCustomer]" displayFolder="" count="2" memberValueDatatype="20" unbalanced="0"/>
    <cacheHierarchy uniqueName="[DimCustomer].[GeographyKey]" caption="GeographyKey" attribute="1" defaultMemberUniqueName="[DimCustomer].[GeographyKey].[All]" allUniqueName="[DimCustomer].[GeographyKey].[All]" dimensionUniqueName="[DimCustomer]" displayFolder="" count="2"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2" memberValueDatatype="130" unbalanced="0"/>
    <cacheHierarchy uniqueName="[DimCustomer].[Full Name]" caption="Full Name" attribute="1" defaultMemberUniqueName="[DimCustomer].[Full Name].[All]" allUniqueName="[DimCustomer].[Full Name].[All]" dimensionUniqueName="[DimCustomer]" displayFolder="" count="2" memberValueDatatype="130" unbalanced="0"/>
    <cacheHierarchy uniqueName="[DimCustomer].[BirthDate]" caption="BirthDate" attribute="1" time="1" defaultMemberUniqueName="[DimCustomer].[BirthDate].[All]" allUniqueName="[DimCustomer].[BirthDate].[All]" dimensionUniqueName="[DimCustomer]" displayFolder="" count="2" memberValueDatatype="7" unbalanced="0"/>
    <cacheHierarchy uniqueName="[DimCustomer].[YearlyIncome]" caption="YearlyIncome" attribute="1" defaultMemberUniqueName="[DimCustomer].[YearlyIncome].[All]" allUniqueName="[DimCustomer].[YearlyIncome].[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Month Number]" caption="Month Number" attribute="1" defaultMemberUniqueName="[DimDate].[Month Number].[All]" allUniqueName="[DimDate].[Month Number].[All]" dimensionUniqueName="[DimDate]" displayFolder="" count="2" memberValueDatatype="20" unbalanced="0"/>
    <cacheHierarchy uniqueName="[DimDate].[Month Name]" caption="Month Name" attribute="1" defaultMemberUniqueName="[DimDate].[Month Name].[All]" allUniqueName="[DimDate].[Month Name].[All]" dimensionUniqueName="[DimDate]" displayFolder="" count="2" memberValueDatatype="130" unbalanced="0"/>
    <cacheHierarchy uniqueName="[DimDate].[Quarter]" caption="Quarter" attribute="1" defaultMemberUniqueName="[DimDate].[Quarter].[All]" allUniqueName="[DimDate].[Quarter].[All]" dimensionUniqueName="[DimDate]" displayFolder="" count="2" memberValueDatatype="130" unbalanced="0">
      <fieldsUsage count="2">
        <fieldUsage x="-1"/>
        <fieldUsage x="3"/>
      </fieldsUsage>
    </cacheHierarchy>
    <cacheHierarchy uniqueName="[DimDate].[Week of Year]" caption="Week of Year" attribute="1" defaultMemberUniqueName="[DimDate].[Week of Year].[All]" allUniqueName="[DimDate].[Week of Year].[All]" dimensionUniqueName="[DimDate]" displayFolder="" count="2" memberValueDatatype="20" unbalanced="0"/>
    <cacheHierarchy uniqueName="[DimDate].[Day of Week]" caption="Day of Week" attribute="1" defaultMemberUniqueName="[DimDate].[Day of Week].[All]" allUniqueName="[DimDate].[Day of Week].[All]" dimensionUniqueName="[DimDate]" displayFolder="" count="2" memberValueDatatype="20" unbalanced="0"/>
    <cacheHierarchy uniqueName="[DimDate].[Day Name]" caption="Day Name" attribute="1" defaultMemberUniqueName="[DimDate].[Day Name].[All]" allUniqueName="[DimDate].[Day Name].[All]" dimensionUniqueName="[DimDate]" displayFolder="" count="2" memberValueDatatype="130" unbalanced="0">
      <fieldsUsage count="2">
        <fieldUsage x="-1"/>
        <fieldUsage x="2"/>
      </fieldsUsage>
    </cacheHierarchy>
    <cacheHierarchy uniqueName="[DimDate].[Week Type]" caption="Week Type" attribute="1" defaultMemberUniqueName="[DimDate].[Week Type].[All]" allUniqueName="[DimDate].[Week Type].[All]" dimensionUniqueName="[DimDate]" displayFolder="" count="2" memberValueDatatype="130" unbalanced="0"/>
    <cacheHierarchy uniqueName="[DimDate].[Week Day Number]" caption="Week Day Number" attribute="1" defaultMemberUniqueName="[DimDate].[Week Day Number].[All]" allUniqueName="[DimDate].[Week Day Number].[All]" dimensionUniqueName="[DimDate]" displayFolder="" count="2" memberValueDatatype="20" unbalanced="0"/>
    <cacheHierarchy uniqueName="[DimGeography].[GeographyKey]" caption="GeographyKey" attribute="1" defaultMemberUniqueName="[DimGeography].[GeographyKey].[All]" allUniqueName="[DimGeography].[GeographyKey].[All]" dimensionUniqueName="[DimGeography]" displayFolder="" count="2" memberValueDatatype="20" unbalanced="0"/>
    <cacheHierarchy uniqueName="[DimGeography].[City]" caption="City" attribute="1" defaultMemberUniqueName="[DimGeography].[City].[All]" allUniqueName="[DimGeography].[City].[All]" dimensionUniqueName="[DimGeography]" displayFolder="" count="2" memberValueDatatype="130" unbalanced="0"/>
    <cacheHierarchy uniqueName="[DimGeography].[Country]" caption="Country" attribute="1" defaultMemberUniqueName="[DimGeography].[Country].[All]" allUniqueName="[DimGeography].[Country].[All]" dimensionUniqueName="[DimGeography]" displayFolder="" count="2" memberValueDatatype="130" unbalanced="0">
      <fieldsUsage count="2">
        <fieldUsage x="-1"/>
        <fieldUsage x="4"/>
      </fieldsUsage>
    </cacheHierarchy>
    <cacheHierarchy uniqueName="[DimGeography].[SalesTerritoryKey]" caption="SalesTerritoryKey" attribute="1" defaultMemberUniqueName="[DimGeography].[SalesTerritoryKey].[All]" allUniqueName="[DimGeography].[SalesTerritoryKey].[All]" dimensionUniqueName="[DimGeography]" displayFolder="" count="2" memberValueDatatype="20" unbalanced="0"/>
    <cacheHierarchy uniqueName="[DimProduct].[ProductKey]" caption="ProductKey" attribute="1" defaultMemberUniqueName="[DimProduct].[ProductKey].[All]" allUniqueName="[DimProduct].[ProductKey].[All]" dimensionUniqueName="[DimProduct]" displayFolder="" count="2" memberValueDatatype="2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cacheHierarchy uniqueName="[DimProduct].[Color]" caption="Color" attribute="1" defaultMemberUniqueName="[DimProduct].[Color].[All]" allUniqueName="[DimProduct].[Color].[All]" dimensionUniqueName="[DimProduct]" displayFolder="" count="2"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2"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2"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actInternetSales].[ProductKey]" caption="ProductKey" attribute="1" defaultMemberUniqueName="[FactInternetSales].[ProductKey].[All]" allUniqueName="[FactInternetSales].[ProductKey].[All]" dimensionUniqueName="[FactInternetSales]" displayFolder="" count="2" memberValueDatatype="20" unbalanced="0"/>
    <cacheHierarchy uniqueName="[FactInternetSales].[OrderDateKey]" caption="OrderDateKey" attribute="1" defaultMemberUniqueName="[FactInternetSales].[OrderDateKey].[All]" allUniqueName="[FactInternetSales].[OrderDateKey].[All]" dimensionUniqueName="[FactInternetSales]" displayFolder="" count="2" memberValueDatatype="20" unbalanced="0"/>
    <cacheHierarchy uniqueName="[FactInternetSales].[DueDateKey]" caption="DueDateKey" attribute="1" defaultMemberUniqueName="[FactInternetSales].[DueDateKey].[All]" allUniqueName="[FactInternetSales].[DueDateKey].[All]" dimensionUniqueName="[FactInternetSales]" displayFolder="" count="2" memberValueDatatype="20" unbalanced="0"/>
    <cacheHierarchy uniqueName="[FactInternetSales].[ShipDateKey]" caption="ShipDateKey" attribute="1" defaultMemberUniqueName="[FactInternetSales].[ShipDateKey].[All]" allUniqueName="[FactInternetSales].[ShipDateKey].[All]" dimensionUniqueName="[FactInternetSales]" displayFolder="" count="2" memberValueDatatype="20" unbalanced="0"/>
    <cacheHierarchy uniqueName="[FactInternetSales].[CustomerKey]" caption="CustomerKey" attribute="1" defaultMemberUniqueName="[FactInternetSales].[CustomerKey].[All]" allUniqueName="[FactInternetSales].[CustomerKey].[All]" dimensionUniqueName="[FactInternetSales]" displayFolder="" count="2"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2"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2" memberValueDatatype="20" unbalanced="0"/>
    <cacheHierarchy uniqueName="[FactInternetSales].[UnitPrice]" caption="UnitPrice" attribute="1" defaultMemberUniqueName="[FactInternetSales].[UnitPrice].[All]" allUniqueName="[FactInternetSales].[UnitPrice].[All]" dimensionUniqueName="[FactInternetSales]" displayFolder="" count="2" memberValueDatatype="5" unbalanced="0"/>
    <cacheHierarchy uniqueName="[FactInternetSales].[Cost]" caption="Cost" attribute="1" defaultMemberUniqueName="[FactInternetSales].[Cost].[All]" allUniqueName="[FactInternetSales].[Cost].[All]" dimensionUniqueName="[FactInternetSales]" displayFolder="" count="2" memberValueDatatype="5"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cacheHierarchy uniqueName="[FactInternetSales].[Total Revenue]" caption="Total Revenue" attribute="1" defaultMemberUniqueName="[FactInternetSales].[Total Revenue].[All]" allUniqueName="[FactInternetSales].[Total Revenue].[All]" dimensionUniqueName="[FactInternetSales]" displayFolder="" count="2" memberValueDatatype="5" unbalanced="0"/>
    <cacheHierarchy uniqueName="[FactInternetSales].[COGS]" caption="COGS" attribute="1" defaultMemberUniqueName="[FactInternetSales].[COGS].[All]" allUniqueName="[FactInternetSales].[COGS].[All]" dimensionUniqueName="[FactInternetSales]" displayFolder="" count="2" memberValueDatatype="5" unbalanced="0"/>
    <cacheHierarchy uniqueName="[FactInternetSales].[Total Profit]" caption="Total Profit" attribute="1" defaultMemberUniqueName="[FactInternetSales].[Total Profit].[All]" allUniqueName="[FactInternetSales].[Total Profit].[All]" dimensionUniqueName="[FactInternetSales]" displayFolder="" count="2" memberValueDatatype="5" unbalanced="0"/>
    <cacheHierarchy uniqueName="[Measures].[Sum of ShipDateKey]" caption="Sum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Count of ShipDateKey]" caption="Count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Sum of COGS]" caption="Sum of COGS" measure="1" displayFolder="" measureGroup="FactInternetSales" count="0">
      <extLst>
        <ext xmlns:x15="http://schemas.microsoft.com/office/spreadsheetml/2010/11/main" uri="{B97F6D7D-B522-45F9-BDA1-12C45D357490}">
          <x15:cacheHierarchy aggregatedColumn="40"/>
        </ext>
      </extLst>
    </cacheHierarchy>
    <cacheHierarchy uniqueName="[Measures].[Count of Total Profit]" caption="Count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FactInternetSales" count="0">
      <extLst>
        <ext xmlns:x15="http://schemas.microsoft.com/office/spreadsheetml/2010/11/main" uri="{B97F6D7D-B522-45F9-BDA1-12C45D357490}">
          <x15:cacheHierarchy aggregatedColumn="39"/>
        </ext>
      </extLst>
    </cacheHierarchy>
    <cacheHierarchy uniqueName="[Measures].[Sum of OrderQuantity]" caption="Sum of OrderQuantity" measure="1" displayFolder="" measureGroup="FactInternetSales" count="0">
      <extLst>
        <ext xmlns:x15="http://schemas.microsoft.com/office/spreadsheetml/2010/11/main" uri="{B97F6D7D-B522-45F9-BDA1-12C45D357490}">
          <x15:cacheHierarchy aggregatedColumn="35"/>
        </ext>
      </extLst>
    </cacheHierarchy>
    <cacheHierarchy uniqueName="[Measures].[Sum of Total Profit]" caption="Sum of Total Profit" measure="1" displayFolder="" measureGroup="FactInternetSales" count="0" oneField="1">
      <fieldsUsage count="1">
        <fieldUsage x="0"/>
      </fieldsUsage>
      <extLst>
        <ext xmlns:x15="http://schemas.microsoft.com/office/spreadsheetml/2010/11/main" uri="{B97F6D7D-B522-45F9-BDA1-12C45D357490}">
          <x15:cacheHierarchy aggregatedColumn="41"/>
        </ext>
      </extLst>
    </cacheHierarchy>
    <cacheHierarchy uniqueName="[Measures].[measure 1]" caption="measure 1" measure="1" displayFolder="" measureGroup="All Measures" count="0"/>
    <cacheHierarchy uniqueName="[Measures].[All Products]" caption="All Products" measure="1" displayFolder="" measureGroup="All Measures" count="0"/>
    <cacheHierarchy uniqueName="[Measures].[Product Sold]" caption="Product Sold" measure="1" displayFolder="" measureGroup="All Measures" count="0"/>
    <cacheHierarchy uniqueName="[Measures].[Unsold Products]" caption="Unsold Products" measure="1" displayFolder="" measureGroup="All Measures" count="0"/>
    <cacheHierarchy uniqueName="[Measures].[% Percentage Profit Margin]" caption="% Percentage Profit Margin" measure="1" displayFolder="" measureGroup="All Measures" count="0"/>
    <cacheHierarchy uniqueName="[Measures].[__XL_Count DimDate]" caption="__XL_Count DimDate" measure="1" displayFolder="" measureGroup="DimDate" count="0" hidden="1"/>
    <cacheHierarchy uniqueName="[Measures].[__XL_Count DimGeography]" caption="__XL_Count DimGeography" measure="1" displayFolder="" measureGroup="DimGeograph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Dummy0" caption="All Measures" measure="1" count="0">
      <extLst>
        <ext xmlns:x14="http://schemas.microsoft.com/office/spreadsheetml/2009/9/main" uri="{8CF416AD-EC4C-4aba-99F5-12A058AE0983}">
          <x14:cacheHierarchy ignore="1"/>
        </ext>
      </extLst>
    </cacheHierarchy>
  </cacheHierarchies>
  <kpis count="0"/>
  <dimensions count="8">
    <dimension name="All Measures" uniqueName="[All Measures]" caption="All Measures"/>
    <dimension name="DimCustomer" uniqueName="[DimCustomer]" caption="DimCustomer"/>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7">
    <measureGroup name="All Measures" caption="All Measures"/>
    <measureGroup name="DimCustomer" caption="DimCustomer"/>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3">
    <map measureGroup="0" dimension="0"/>
    <map measureGroup="1" dimension="1"/>
    <map measureGroup="1" dimension="3"/>
    <map measureGroup="2" dimension="2"/>
    <map measureGroup="3" dimension="3"/>
    <map measureGroup="4" dimension="4"/>
    <map measureGroup="5" dimension="5"/>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htisham Ul Haq" refreshedDate="45419.004280439818" backgroundQuery="1" createdVersion="3" refreshedVersion="7" minRefreshableVersion="3" recordCount="0" supportSubquery="1" supportAdvancedDrill="1" xr:uid="{F3A98497-52E4-443B-94C6-2868FFF9C037}">
  <cacheSource type="external" connectionId="8">
    <extLst>
      <ext xmlns:x14="http://schemas.microsoft.com/office/spreadsheetml/2009/9/main" uri="{F057638F-6D5F-4e77-A914-E7F072B9BCA8}">
        <x14:sourceConnection name="ThisWorkbookDataModel"/>
      </ext>
    </extLst>
  </cacheSource>
  <cacheFields count="0"/>
  <cacheHierarchies count="62">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2"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Week of Year]" caption="Week of Year" attribute="1" defaultMemberUniqueName="[DimDate].[Week of Year].[All]" allUniqueName="[DimDate].[Week of Yea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Week Type]" caption="Week Type" attribute="1" defaultMemberUniqueName="[DimDate].[Week Type].[All]" allUniqueName="[DimDate].[Week Type].[All]" dimensionUniqueName="[DimDate]" displayFolder="" count="0" memberValueDatatype="130" unbalanced="0"/>
    <cacheHierarchy uniqueName="[DimDate].[Week Day Number]" caption="Week Day Number" attribute="1" defaultMemberUniqueName="[DimDate].[Week Day Number].[All]" allUniqueName="[DimDate].[Week Day Number].[All]" dimensionUniqueName="[DimDate]" displayFolder="" count="0" memberValueDatatype="2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Country]" caption="Country" attribute="1" defaultMemberUniqueName="[DimGeography].[Country].[All]" allUniqueName="[DimGeography].[Country].[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Cost]" caption="Cost" attribute="1" defaultMemberUniqueName="[FactInternetSales].[Cost].[All]" allUniqueName="[FactInternetSales].[Cos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Total Revenue]" caption="Total Revenue" attribute="1" defaultMemberUniqueName="[FactInternetSales].[Total Revenue].[All]" allUniqueName="[FactInternetSales].[Total Revenue].[All]" dimensionUniqueName="[FactInternetSales]" displayFolder="" count="0" memberValueDatatype="5" unbalanced="0"/>
    <cacheHierarchy uniqueName="[FactInternetSales].[COGS]" caption="COGS" attribute="1" defaultMemberUniqueName="[FactInternetSales].[COGS].[All]" allUniqueName="[FactInternetSales].[COGS].[All]" dimensionUniqueName="[FactInternetSales]" displayFolder="" count="0" memberValueDatatype="5" unbalanced="0"/>
    <cacheHierarchy uniqueName="[FactInternetSales].[Total Profit]" caption="Total Profit" attribute="1" defaultMemberUniqueName="[FactInternetSales].[Total Profit].[All]" allUniqueName="[FactInternetSales].[Total Profit].[All]" dimensionUniqueName="[FactInternetSales]" displayFolder="" count="0" memberValueDatatype="5" unbalanced="0"/>
    <cacheHierarchy uniqueName="[Measures].[Sum of ShipDateKey]" caption="Sum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Count of ShipDateKey]" caption="Count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Sum of COGS]" caption="Sum of COGS" measure="1" displayFolder="" measureGroup="FactInternetSales" count="0">
      <extLst>
        <ext xmlns:x15="http://schemas.microsoft.com/office/spreadsheetml/2010/11/main" uri="{B97F6D7D-B522-45F9-BDA1-12C45D357490}">
          <x15:cacheHierarchy aggregatedColumn="40"/>
        </ext>
      </extLst>
    </cacheHierarchy>
    <cacheHierarchy uniqueName="[Measures].[Count of Total Profit]" caption="Count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FactInternetSales" count="0">
      <extLst>
        <ext xmlns:x15="http://schemas.microsoft.com/office/spreadsheetml/2010/11/main" uri="{B97F6D7D-B522-45F9-BDA1-12C45D357490}">
          <x15:cacheHierarchy aggregatedColumn="39"/>
        </ext>
      </extLst>
    </cacheHierarchy>
    <cacheHierarchy uniqueName="[Measures].[Sum of OrderQuantity]" caption="Sum of OrderQuantity" measure="1" displayFolder="" measureGroup="FactInternetSales" count="0">
      <extLst>
        <ext xmlns:x15="http://schemas.microsoft.com/office/spreadsheetml/2010/11/main" uri="{B97F6D7D-B522-45F9-BDA1-12C45D357490}">
          <x15:cacheHierarchy aggregatedColumn="35"/>
        </ext>
      </extLst>
    </cacheHierarchy>
    <cacheHierarchy uniqueName="[Measures].[Sum of Total Profit]" caption="Sum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measure 1]" caption="measure 1" measure="1" displayFolder="" measureGroup="All Measures" count="0"/>
    <cacheHierarchy uniqueName="[Measures].[All Products]" caption="All Products" measure="1" displayFolder="" measureGroup="All Measures" count="0"/>
    <cacheHierarchy uniqueName="[Measures].[Product Sold]" caption="Product Sold" measure="1" displayFolder="" measureGroup="All Measures" count="0"/>
    <cacheHierarchy uniqueName="[Measures].[Unsold Products]" caption="Unsold Products" measure="1" displayFolder="" measureGroup="All Measures" count="0"/>
    <cacheHierarchy uniqueName="[Measures].[% Percentage Profit Margin]" caption="% Percentage Profit Margin" measure="1" displayFolder="" measureGroup="All Measures" count="0"/>
    <cacheHierarchy uniqueName="[Measures].[__XL_Count DimDate]" caption="__XL_Count DimDate" measure="1" displayFolder="" measureGroup="DimDate" count="0" hidden="1"/>
    <cacheHierarchy uniqueName="[Measures].[__XL_Count DimGeography]" caption="__XL_Count DimGeography" measure="1" displayFolder="" measureGroup="DimGeograph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0286611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htisham Ul Haq" refreshedDate="45419.986882060184" backgroundQuery="1" createdVersion="7" refreshedVersion="7" minRefreshableVersion="3" recordCount="0" supportSubquery="1" supportAdvancedDrill="1" xr:uid="{C2F5D75B-0B0E-46A2-94F0-A6541B9D7781}">
  <cacheSource type="external" connectionId="8"/>
  <cacheFields count="5">
    <cacheField name="[Measures].[Sum of Total Profit]" caption="Sum of Total Profit" numFmtId="0" hierarchy="48" level="32767"/>
    <cacheField name="[DimDate].[Year].[Year]" caption="Year" numFmtId="0" hierarchy="8" level="1">
      <sharedItems containsSemiMixedTypes="0" containsNonDate="0" containsString="0"/>
    </cacheField>
    <cacheField name="[DimDate].[Day Name].[Day Name]" caption="Day Name" numFmtId="0" hierarchy="14" level="1">
      <sharedItems count="7">
        <s v="Fri"/>
        <s v="Mon"/>
        <s v="Sat"/>
        <s v="Sun"/>
        <s v="Thu"/>
        <s v="Tue"/>
        <s v="Wed"/>
      </sharedItems>
    </cacheField>
    <cacheField name="[DimDate].[Week Type].[Week Type]" caption="Week Type" numFmtId="0" hierarchy="15" level="1">
      <sharedItems count="2">
        <s v="Weekday"/>
        <s v="Weekend"/>
      </sharedItems>
    </cacheField>
    <cacheField name="[DimGeography].[Country].[Country]" caption="Country" numFmtId="0" hierarchy="19" level="1">
      <sharedItems containsSemiMixedTypes="0" containsNonDate="0" containsString="0"/>
    </cacheField>
  </cacheFields>
  <cacheHierarchies count="62">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Month Number]" caption="Month Number" attribute="1" defaultMemberUniqueName="[DimDate].[Month Number].[All]" allUniqueName="[DimDate].[Month Numbe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Week of Year]" caption="Week of Year" attribute="1" defaultMemberUniqueName="[DimDate].[Week of Year].[All]" allUniqueName="[DimDate].[Week of Yea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2" memberValueDatatype="130" unbalanced="0">
      <fieldsUsage count="2">
        <fieldUsage x="-1"/>
        <fieldUsage x="2"/>
      </fieldsUsage>
    </cacheHierarchy>
    <cacheHierarchy uniqueName="[DimDate].[Week Type]" caption="Week Type" attribute="1" defaultMemberUniqueName="[DimDate].[Week Type].[All]" allUniqueName="[DimDate].[Week Type].[All]" dimensionUniqueName="[DimDate]" displayFolder="" count="2" memberValueDatatype="130" unbalanced="0">
      <fieldsUsage count="2">
        <fieldUsage x="-1"/>
        <fieldUsage x="3"/>
      </fieldsUsage>
    </cacheHierarchy>
    <cacheHierarchy uniqueName="[DimDate].[Week Day Number]" caption="Week Day Number" attribute="1" defaultMemberUniqueName="[DimDate].[Week Day Number].[All]" allUniqueName="[DimDate].[Week Day Number].[All]" dimensionUniqueName="[DimDate]" displayFolder="" count="0" memberValueDatatype="2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Country]" caption="Country" attribute="1" defaultMemberUniqueName="[DimGeography].[Country].[All]" allUniqueName="[DimGeography].[Country].[All]" dimensionUniqueName="[DimGeography]" displayFolder="" count="2" memberValueDatatype="130" unbalanced="0">
      <fieldsUsage count="2">
        <fieldUsage x="-1"/>
        <fieldUsage x="4"/>
      </fieldsUsage>
    </cacheHierarchy>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Cost]" caption="Cost" attribute="1" defaultMemberUniqueName="[FactInternetSales].[Cost].[All]" allUniqueName="[FactInternetSales].[Cos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Total Revenue]" caption="Total Revenue" attribute="1" defaultMemberUniqueName="[FactInternetSales].[Total Revenue].[All]" allUniqueName="[FactInternetSales].[Total Revenue].[All]" dimensionUniqueName="[FactInternetSales]" displayFolder="" count="0" memberValueDatatype="5" unbalanced="0"/>
    <cacheHierarchy uniqueName="[FactInternetSales].[COGS]" caption="COGS" attribute="1" defaultMemberUniqueName="[FactInternetSales].[COGS].[All]" allUniqueName="[FactInternetSales].[COGS].[All]" dimensionUniqueName="[FactInternetSales]" displayFolder="" count="0" memberValueDatatype="5" unbalanced="0"/>
    <cacheHierarchy uniqueName="[FactInternetSales].[Total Profit]" caption="Total Profit" attribute="1" defaultMemberUniqueName="[FactInternetSales].[Total Profit].[All]" allUniqueName="[FactInternetSales].[Total Profit].[All]" dimensionUniqueName="[FactInternetSales]" displayFolder="" count="0" memberValueDatatype="5" unbalanced="0"/>
    <cacheHierarchy uniqueName="[Measures].[Sum of ShipDateKey]" caption="Sum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Count of ShipDateKey]" caption="Count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Sum of COGS]" caption="Sum of COGS" measure="1" displayFolder="" measureGroup="FactInternetSales" count="0">
      <extLst>
        <ext xmlns:x15="http://schemas.microsoft.com/office/spreadsheetml/2010/11/main" uri="{B97F6D7D-B522-45F9-BDA1-12C45D357490}">
          <x15:cacheHierarchy aggregatedColumn="40"/>
        </ext>
      </extLst>
    </cacheHierarchy>
    <cacheHierarchy uniqueName="[Measures].[Count of Total Profit]" caption="Count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FactInternetSales" count="0">
      <extLst>
        <ext xmlns:x15="http://schemas.microsoft.com/office/spreadsheetml/2010/11/main" uri="{B97F6D7D-B522-45F9-BDA1-12C45D357490}">
          <x15:cacheHierarchy aggregatedColumn="39"/>
        </ext>
      </extLst>
    </cacheHierarchy>
    <cacheHierarchy uniqueName="[Measures].[Sum of OrderQuantity]" caption="Sum of OrderQuantity" measure="1" displayFolder="" measureGroup="FactInternetSales" count="0">
      <extLst>
        <ext xmlns:x15="http://schemas.microsoft.com/office/spreadsheetml/2010/11/main" uri="{B97F6D7D-B522-45F9-BDA1-12C45D357490}">
          <x15:cacheHierarchy aggregatedColumn="35"/>
        </ext>
      </extLst>
    </cacheHierarchy>
    <cacheHierarchy uniqueName="[Measures].[Sum of Total Profit]" caption="Sum of Total Profit" measure="1" displayFolder="" measureGroup="FactInternetSales" count="0" oneField="1">
      <fieldsUsage count="1">
        <fieldUsage x="0"/>
      </fieldsUsage>
      <extLst>
        <ext xmlns:x15="http://schemas.microsoft.com/office/spreadsheetml/2010/11/main" uri="{B97F6D7D-B522-45F9-BDA1-12C45D357490}">
          <x15:cacheHierarchy aggregatedColumn="41"/>
        </ext>
      </extLst>
    </cacheHierarchy>
    <cacheHierarchy uniqueName="[Measures].[measure 1]" caption="measure 1" measure="1" displayFolder="" measureGroup="All Measures" count="0"/>
    <cacheHierarchy uniqueName="[Measures].[All Products]" caption="All Products" measure="1" displayFolder="" measureGroup="All Measures" count="0"/>
    <cacheHierarchy uniqueName="[Measures].[Product Sold]" caption="Product Sold" measure="1" displayFolder="" measureGroup="All Measures" count="0"/>
    <cacheHierarchy uniqueName="[Measures].[Unsold Products]" caption="Unsold Products" measure="1" displayFolder="" measureGroup="All Measures" count="0"/>
    <cacheHierarchy uniqueName="[Measures].[% Percentage Profit Margin]" caption="% Percentage Profit Margin" measure="1" displayFolder="" measureGroup="All Measures" count="0"/>
    <cacheHierarchy uniqueName="[Measures].[__XL_Count DimDate]" caption="__XL_Count DimDate" measure="1" displayFolder="" measureGroup="DimDate" count="0" hidden="1"/>
    <cacheHierarchy uniqueName="[Measures].[__XL_Count DimGeography]" caption="__XL_Count DimGeography" measure="1" displayFolder="" measureGroup="DimGeograph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ies>
  <kpis count="0"/>
  <dimensions count="8">
    <dimension name="All Measures" uniqueName="[All Measures]" caption="All Measures"/>
    <dimension name="DimCustomer" uniqueName="[DimCustomer]" caption="DimCustomer"/>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7">
    <measureGroup name="All Measures" caption="All Measures"/>
    <measureGroup name="DimCustomer" caption="DimCustomer"/>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3">
    <map measureGroup="0" dimension="0"/>
    <map measureGroup="1" dimension="1"/>
    <map measureGroup="1" dimension="3"/>
    <map measureGroup="2" dimension="2"/>
    <map measureGroup="3" dimension="3"/>
    <map measureGroup="4" dimension="4"/>
    <map measureGroup="5" dimension="5"/>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htisham Ul Haq" refreshedDate="45419.986882638892" backgroundQuery="1" createdVersion="7" refreshedVersion="7" minRefreshableVersion="3" recordCount="0" supportSubquery="1" supportAdvancedDrill="1" xr:uid="{342B76C7-49D9-4F0D-BDCD-421B2DFC157F}">
  <cacheSource type="external" connectionId="8"/>
  <cacheFields count="4">
    <cacheField name="[Measures].[Sum of Total Profit]" caption="Sum of Total Profit" numFmtId="0" hierarchy="48" level="32767"/>
    <cacheField name="[DimDate].[Year].[Year]" caption="Year" numFmtId="0" hierarchy="8" level="1">
      <sharedItems containsSemiMixedTypes="0" containsNonDate="0" containsString="0"/>
    </cacheField>
    <cacheField name="[DimDate].[Day Name].[Day Name]" caption="Day Name" numFmtId="0" hierarchy="14" level="1">
      <sharedItems count="7">
        <s v="Fri"/>
        <s v="Mon"/>
        <s v="Sat"/>
        <s v="Sun"/>
        <s v="Thu"/>
        <s v="Tue"/>
        <s v="Wed"/>
      </sharedItems>
    </cacheField>
    <cacheField name="[DimGeography].[Country].[Country]" caption="Country" numFmtId="0" hierarchy="19" level="1">
      <sharedItems containsSemiMixedTypes="0" containsNonDate="0" containsString="0"/>
    </cacheField>
  </cacheFields>
  <cacheHierarchies count="62">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Month Number]" caption="Month Number" attribute="1" defaultMemberUniqueName="[DimDate].[Month Number].[All]" allUniqueName="[DimDate].[Month Numbe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Week of Year]" caption="Week of Year" attribute="1" defaultMemberUniqueName="[DimDate].[Week of Year].[All]" allUniqueName="[DimDate].[Week of Yea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2" memberValueDatatype="130" unbalanced="0">
      <fieldsUsage count="2">
        <fieldUsage x="-1"/>
        <fieldUsage x="2"/>
      </fieldsUsage>
    </cacheHierarchy>
    <cacheHierarchy uniqueName="[DimDate].[Week Type]" caption="Week Type" attribute="1" defaultMemberUniqueName="[DimDate].[Week Type].[All]" allUniqueName="[DimDate].[Week Type].[All]" dimensionUniqueName="[DimDate]" displayFolder="" count="0" memberValueDatatype="130" unbalanced="0"/>
    <cacheHierarchy uniqueName="[DimDate].[Week Day Number]" caption="Week Day Number" attribute="1" defaultMemberUniqueName="[DimDate].[Week Day Number].[All]" allUniqueName="[DimDate].[Week Day Number].[All]" dimensionUniqueName="[DimDate]" displayFolder="" count="0" memberValueDatatype="2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Country]" caption="Country" attribute="1" defaultMemberUniqueName="[DimGeography].[Country].[All]" allUniqueName="[DimGeography].[Country].[All]" dimensionUniqueName="[DimGeography]" displayFolder="" count="2" memberValueDatatype="130" unbalanced="0">
      <fieldsUsage count="2">
        <fieldUsage x="-1"/>
        <fieldUsage x="3"/>
      </fieldsUsage>
    </cacheHierarchy>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Cost]" caption="Cost" attribute="1" defaultMemberUniqueName="[FactInternetSales].[Cost].[All]" allUniqueName="[FactInternetSales].[Cos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Total Revenue]" caption="Total Revenue" attribute="1" defaultMemberUniqueName="[FactInternetSales].[Total Revenue].[All]" allUniqueName="[FactInternetSales].[Total Revenue].[All]" dimensionUniqueName="[FactInternetSales]" displayFolder="" count="0" memberValueDatatype="5" unbalanced="0"/>
    <cacheHierarchy uniqueName="[FactInternetSales].[COGS]" caption="COGS" attribute="1" defaultMemberUniqueName="[FactInternetSales].[COGS].[All]" allUniqueName="[FactInternetSales].[COGS].[All]" dimensionUniqueName="[FactInternetSales]" displayFolder="" count="0" memberValueDatatype="5" unbalanced="0"/>
    <cacheHierarchy uniqueName="[FactInternetSales].[Total Profit]" caption="Total Profit" attribute="1" defaultMemberUniqueName="[FactInternetSales].[Total Profit].[All]" allUniqueName="[FactInternetSales].[Total Profit].[All]" dimensionUniqueName="[FactInternetSales]" displayFolder="" count="0" memberValueDatatype="5" unbalanced="0"/>
    <cacheHierarchy uniqueName="[Measures].[Sum of ShipDateKey]" caption="Sum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Count of ShipDateKey]" caption="Count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Sum of COGS]" caption="Sum of COGS" measure="1" displayFolder="" measureGroup="FactInternetSales" count="0">
      <extLst>
        <ext xmlns:x15="http://schemas.microsoft.com/office/spreadsheetml/2010/11/main" uri="{B97F6D7D-B522-45F9-BDA1-12C45D357490}">
          <x15:cacheHierarchy aggregatedColumn="40"/>
        </ext>
      </extLst>
    </cacheHierarchy>
    <cacheHierarchy uniqueName="[Measures].[Count of Total Profit]" caption="Count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FactInternetSales" count="0">
      <extLst>
        <ext xmlns:x15="http://schemas.microsoft.com/office/spreadsheetml/2010/11/main" uri="{B97F6D7D-B522-45F9-BDA1-12C45D357490}">
          <x15:cacheHierarchy aggregatedColumn="39"/>
        </ext>
      </extLst>
    </cacheHierarchy>
    <cacheHierarchy uniqueName="[Measures].[Sum of OrderQuantity]" caption="Sum of OrderQuantity" measure="1" displayFolder="" measureGroup="FactInternetSales" count="0">
      <extLst>
        <ext xmlns:x15="http://schemas.microsoft.com/office/spreadsheetml/2010/11/main" uri="{B97F6D7D-B522-45F9-BDA1-12C45D357490}">
          <x15:cacheHierarchy aggregatedColumn="35"/>
        </ext>
      </extLst>
    </cacheHierarchy>
    <cacheHierarchy uniqueName="[Measures].[Sum of Total Profit]" caption="Sum of Total Profit" measure="1" displayFolder="" measureGroup="FactInternetSales" count="0" oneField="1">
      <fieldsUsage count="1">
        <fieldUsage x="0"/>
      </fieldsUsage>
      <extLst>
        <ext xmlns:x15="http://schemas.microsoft.com/office/spreadsheetml/2010/11/main" uri="{B97F6D7D-B522-45F9-BDA1-12C45D357490}">
          <x15:cacheHierarchy aggregatedColumn="41"/>
        </ext>
      </extLst>
    </cacheHierarchy>
    <cacheHierarchy uniqueName="[Measures].[measure 1]" caption="measure 1" measure="1" displayFolder="" measureGroup="All Measures" count="0"/>
    <cacheHierarchy uniqueName="[Measures].[All Products]" caption="All Products" measure="1" displayFolder="" measureGroup="All Measures" count="0"/>
    <cacheHierarchy uniqueName="[Measures].[Product Sold]" caption="Product Sold" measure="1" displayFolder="" measureGroup="All Measures" count="0"/>
    <cacheHierarchy uniqueName="[Measures].[Unsold Products]" caption="Unsold Products" measure="1" displayFolder="" measureGroup="All Measures" count="0"/>
    <cacheHierarchy uniqueName="[Measures].[% Percentage Profit Margin]" caption="% Percentage Profit Margin" measure="1" displayFolder="" measureGroup="All Measures" count="0"/>
    <cacheHierarchy uniqueName="[Measures].[__XL_Count DimDate]" caption="__XL_Count DimDate" measure="1" displayFolder="" measureGroup="DimDate" count="0" hidden="1"/>
    <cacheHierarchy uniqueName="[Measures].[__XL_Count DimGeography]" caption="__XL_Count DimGeography" measure="1" displayFolder="" measureGroup="DimGeograph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ies>
  <kpis count="0"/>
  <dimensions count="8">
    <dimension name="All Measures" uniqueName="[All Measures]" caption="All Measures"/>
    <dimension name="DimCustomer" uniqueName="[DimCustomer]" caption="DimCustomer"/>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7">
    <measureGroup name="All Measures" caption="All Measures"/>
    <measureGroup name="DimCustomer" caption="DimCustomer"/>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3">
    <map measureGroup="0" dimension="0"/>
    <map measureGroup="1" dimension="1"/>
    <map measureGroup="1" dimension="3"/>
    <map measureGroup="2" dimension="2"/>
    <map measureGroup="3" dimension="3"/>
    <map measureGroup="4" dimension="4"/>
    <map measureGroup="5" dimension="5"/>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htisham Ul Haq" refreshedDate="45419.986883217593" backgroundQuery="1" createdVersion="7" refreshedVersion="7" minRefreshableVersion="3" recordCount="0" supportSubquery="1" supportAdvancedDrill="1" xr:uid="{B1ECE1C9-1543-49B9-BB50-2574A73CFAB3}">
  <cacheSource type="external" connectionId="8"/>
  <cacheFields count="4">
    <cacheField name="[Measures].[Sum of Total Profit]" caption="Sum of Total Profit" numFmtId="0" hierarchy="48" level="32767"/>
    <cacheField name="[DimDate].[Year].[Year]" caption="Year" numFmtId="0" hierarchy="8" level="1">
      <sharedItems containsSemiMixedTypes="0" containsNonDate="0" containsString="0"/>
    </cacheField>
    <cacheField name="[DimDate].[Month Name].[Month Name]" caption="Month Name" numFmtId="0" hierarchy="10" level="1">
      <sharedItems count="12">
        <s v="Apr"/>
        <s v="Aug"/>
        <s v="Dec"/>
        <s v="Feb"/>
        <s v="Jan"/>
        <s v="Jul"/>
        <s v="Jun"/>
        <s v="Mar"/>
        <s v="May"/>
        <s v="Nov"/>
        <s v="Oct"/>
        <s v="Sep"/>
      </sharedItems>
    </cacheField>
    <cacheField name="[DimGeography].[Country].[Country]" caption="Country" numFmtId="0" hierarchy="19" level="1">
      <sharedItems containsSemiMixedTypes="0" containsNonDate="0" containsString="0"/>
    </cacheField>
  </cacheFields>
  <cacheHierarchies count="62">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Month Number]" caption="Month Number" attribute="1" defaultMemberUniqueName="[DimDate].[Month Number].[All]" allUniqueName="[DimDate].[Month Numbe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2" memberValueDatatype="130" unbalanced="0">
      <fieldsUsage count="2">
        <fieldUsage x="-1"/>
        <fieldUsage x="2"/>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Week of Year]" caption="Week of Year" attribute="1" defaultMemberUniqueName="[DimDate].[Week of Year].[All]" allUniqueName="[DimDate].[Week of Yea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Week Type]" caption="Week Type" attribute="1" defaultMemberUniqueName="[DimDate].[Week Type].[All]" allUniqueName="[DimDate].[Week Type].[All]" dimensionUniqueName="[DimDate]" displayFolder="" count="0" memberValueDatatype="130" unbalanced="0"/>
    <cacheHierarchy uniqueName="[DimDate].[Week Day Number]" caption="Week Day Number" attribute="1" defaultMemberUniqueName="[DimDate].[Week Day Number].[All]" allUniqueName="[DimDate].[Week Day Number].[All]" dimensionUniqueName="[DimDate]" displayFolder="" count="0" memberValueDatatype="2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Country]" caption="Country" attribute="1" defaultMemberUniqueName="[DimGeography].[Country].[All]" allUniqueName="[DimGeography].[Country].[All]" dimensionUniqueName="[DimGeography]" displayFolder="" count="2" memberValueDatatype="130" unbalanced="0">
      <fieldsUsage count="2">
        <fieldUsage x="-1"/>
        <fieldUsage x="3"/>
      </fieldsUsage>
    </cacheHierarchy>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Cost]" caption="Cost" attribute="1" defaultMemberUniqueName="[FactInternetSales].[Cost].[All]" allUniqueName="[FactInternetSales].[Cos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Total Revenue]" caption="Total Revenue" attribute="1" defaultMemberUniqueName="[FactInternetSales].[Total Revenue].[All]" allUniqueName="[FactInternetSales].[Total Revenue].[All]" dimensionUniqueName="[FactInternetSales]" displayFolder="" count="0" memberValueDatatype="5" unbalanced="0"/>
    <cacheHierarchy uniqueName="[FactInternetSales].[COGS]" caption="COGS" attribute="1" defaultMemberUniqueName="[FactInternetSales].[COGS].[All]" allUniqueName="[FactInternetSales].[COGS].[All]" dimensionUniqueName="[FactInternetSales]" displayFolder="" count="0" memberValueDatatype="5" unbalanced="0"/>
    <cacheHierarchy uniqueName="[FactInternetSales].[Total Profit]" caption="Total Profit" attribute="1" defaultMemberUniqueName="[FactInternetSales].[Total Profit].[All]" allUniqueName="[FactInternetSales].[Total Profit].[All]" dimensionUniqueName="[FactInternetSales]" displayFolder="" count="0" memberValueDatatype="5" unbalanced="0"/>
    <cacheHierarchy uniqueName="[Measures].[Sum of ShipDateKey]" caption="Sum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Count of ShipDateKey]" caption="Count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Sum of COGS]" caption="Sum of COGS" measure="1" displayFolder="" measureGroup="FactInternetSales" count="0">
      <extLst>
        <ext xmlns:x15="http://schemas.microsoft.com/office/spreadsheetml/2010/11/main" uri="{B97F6D7D-B522-45F9-BDA1-12C45D357490}">
          <x15:cacheHierarchy aggregatedColumn="40"/>
        </ext>
      </extLst>
    </cacheHierarchy>
    <cacheHierarchy uniqueName="[Measures].[Count of Total Profit]" caption="Count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FactInternetSales" count="0">
      <extLst>
        <ext xmlns:x15="http://schemas.microsoft.com/office/spreadsheetml/2010/11/main" uri="{B97F6D7D-B522-45F9-BDA1-12C45D357490}">
          <x15:cacheHierarchy aggregatedColumn="39"/>
        </ext>
      </extLst>
    </cacheHierarchy>
    <cacheHierarchy uniqueName="[Measures].[Sum of OrderQuantity]" caption="Sum of OrderQuantity" measure="1" displayFolder="" measureGroup="FactInternetSales" count="0">
      <extLst>
        <ext xmlns:x15="http://schemas.microsoft.com/office/spreadsheetml/2010/11/main" uri="{B97F6D7D-B522-45F9-BDA1-12C45D357490}">
          <x15:cacheHierarchy aggregatedColumn="35"/>
        </ext>
      </extLst>
    </cacheHierarchy>
    <cacheHierarchy uniqueName="[Measures].[Sum of Total Profit]" caption="Sum of Total Profit" measure="1" displayFolder="" measureGroup="FactInternetSales" count="0" oneField="1">
      <fieldsUsage count="1">
        <fieldUsage x="0"/>
      </fieldsUsage>
      <extLst>
        <ext xmlns:x15="http://schemas.microsoft.com/office/spreadsheetml/2010/11/main" uri="{B97F6D7D-B522-45F9-BDA1-12C45D357490}">
          <x15:cacheHierarchy aggregatedColumn="41"/>
        </ext>
      </extLst>
    </cacheHierarchy>
    <cacheHierarchy uniqueName="[Measures].[measure 1]" caption="measure 1" measure="1" displayFolder="" measureGroup="All Measures" count="0"/>
    <cacheHierarchy uniqueName="[Measures].[All Products]" caption="All Products" measure="1" displayFolder="" measureGroup="All Measures" count="0"/>
    <cacheHierarchy uniqueName="[Measures].[Product Sold]" caption="Product Sold" measure="1" displayFolder="" measureGroup="All Measures" count="0"/>
    <cacheHierarchy uniqueName="[Measures].[Unsold Products]" caption="Unsold Products" measure="1" displayFolder="" measureGroup="All Measures" count="0"/>
    <cacheHierarchy uniqueName="[Measures].[% Percentage Profit Margin]" caption="% Percentage Profit Margin" measure="1" displayFolder="" measureGroup="All Measures" count="0"/>
    <cacheHierarchy uniqueName="[Measures].[__XL_Count DimDate]" caption="__XL_Count DimDate" measure="1" displayFolder="" measureGroup="DimDate" count="0" hidden="1"/>
    <cacheHierarchy uniqueName="[Measures].[__XL_Count DimGeography]" caption="__XL_Count DimGeography" measure="1" displayFolder="" measureGroup="DimGeograph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ies>
  <kpis count="0"/>
  <dimensions count="8">
    <dimension name="All Measures" uniqueName="[All Measures]" caption="All Measures"/>
    <dimension name="DimCustomer" uniqueName="[DimCustomer]" caption="DimCustomer"/>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7">
    <measureGroup name="All Measures" caption="All Measures"/>
    <measureGroup name="DimCustomer" caption="DimCustomer"/>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3">
    <map measureGroup="0" dimension="0"/>
    <map measureGroup="1" dimension="1"/>
    <map measureGroup="1" dimension="3"/>
    <map measureGroup="2" dimension="2"/>
    <map measureGroup="3" dimension="3"/>
    <map measureGroup="4" dimension="4"/>
    <map measureGroup="5" dimension="5"/>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htisham Ul Haq" refreshedDate="45419.986884143516" backgroundQuery="1" createdVersion="7" refreshedVersion="7" minRefreshableVersion="3" recordCount="0" supportSubquery="1" supportAdvancedDrill="1" xr:uid="{9CF5B3C5-F5DD-4A4B-9131-F6C69F3DAB20}">
  <cacheSource type="external" connectionId="8"/>
  <cacheFields count="11">
    <cacheField name="[Measures].[measure 1]" caption="measure 1" numFmtId="0" hierarchy="49" level="32767"/>
    <cacheField name="[Measures].[Sum of COGS]" caption="Sum of COGS" numFmtId="0" hierarchy="44" level="32767"/>
    <cacheField name="[Measures].[Sum of Total Revenue]" caption="Sum of Total Revenue" numFmtId="0" hierarchy="46" level="32767"/>
    <cacheField name="[Measures].[Sum of OrderQuantity]" caption="Sum of OrderQuantity" numFmtId="0" hierarchy="47" level="32767"/>
    <cacheField name="[Measures].[All Products]" caption="All Products" numFmtId="0" hierarchy="50" level="32767"/>
    <cacheField name="[Measures].[Product Sold]" caption="Product Sold" numFmtId="0" hierarchy="51" level="32767"/>
    <cacheField name="[Measures].[Unsold Products]" caption="Unsold Products" numFmtId="0" hierarchy="52" level="32767"/>
    <cacheField name="[Measures].[% Percentage Profit Margin]" caption="% Percentage Profit Margin" numFmtId="0" hierarchy="53" level="32767"/>
    <cacheField name="[Measures].[Sum of Total Profit]" caption="Sum of Total Profit" numFmtId="0" hierarchy="48" level="32767"/>
    <cacheField name="[DimDate].[Year].[Year]" caption="Year" numFmtId="0" hierarchy="8" level="1">
      <sharedItems containsSemiMixedTypes="0" containsNonDate="0" containsString="0"/>
    </cacheField>
    <cacheField name="[DimGeography].[Country].[Country]" caption="Country" numFmtId="0" hierarchy="19" level="1">
      <sharedItems containsSemiMixedTypes="0" containsNonDate="0" containsString="0"/>
    </cacheField>
  </cacheFields>
  <cacheHierarchies count="62">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9"/>
      </fieldsUsage>
    </cacheHierarchy>
    <cacheHierarchy uniqueName="[DimDate].[Month Number]" caption="Month Number" attribute="1" defaultMemberUniqueName="[DimDate].[Month Number].[All]" allUniqueName="[DimDate].[Month Numbe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Week of Year]" caption="Week of Year" attribute="1" defaultMemberUniqueName="[DimDate].[Week of Year].[All]" allUniqueName="[DimDate].[Week of Yea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Week Type]" caption="Week Type" attribute="1" defaultMemberUniqueName="[DimDate].[Week Type].[All]" allUniqueName="[DimDate].[Week Type].[All]" dimensionUniqueName="[DimDate]" displayFolder="" count="0" memberValueDatatype="130" unbalanced="0"/>
    <cacheHierarchy uniqueName="[DimDate].[Week Day Number]" caption="Week Day Number" attribute="1" defaultMemberUniqueName="[DimDate].[Week Day Number].[All]" allUniqueName="[DimDate].[Week Day Number].[All]" dimensionUniqueName="[DimDate]" displayFolder="" count="0" memberValueDatatype="2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Country]" caption="Country" attribute="1" defaultMemberUniqueName="[DimGeography].[Country].[All]" allUniqueName="[DimGeography].[Country].[All]" dimensionUniqueName="[DimGeography]" displayFolder="" count="2" memberValueDatatype="130" unbalanced="0">
      <fieldsUsage count="2">
        <fieldUsage x="-1"/>
        <fieldUsage x="10"/>
      </fieldsUsage>
    </cacheHierarchy>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Cost]" caption="Cost" attribute="1" defaultMemberUniqueName="[FactInternetSales].[Cost].[All]" allUniqueName="[FactInternetSales].[Cos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Total Revenue]" caption="Total Revenue" attribute="1" defaultMemberUniqueName="[FactInternetSales].[Total Revenue].[All]" allUniqueName="[FactInternetSales].[Total Revenue].[All]" dimensionUniqueName="[FactInternetSales]" displayFolder="" count="0" memberValueDatatype="5" unbalanced="0"/>
    <cacheHierarchy uniqueName="[FactInternetSales].[COGS]" caption="COGS" attribute="1" defaultMemberUniqueName="[FactInternetSales].[COGS].[All]" allUniqueName="[FactInternetSales].[COGS].[All]" dimensionUniqueName="[FactInternetSales]" displayFolder="" count="0" memberValueDatatype="5" unbalanced="0"/>
    <cacheHierarchy uniqueName="[FactInternetSales].[Total Profit]" caption="Total Profit" attribute="1" defaultMemberUniqueName="[FactInternetSales].[Total Profit].[All]" allUniqueName="[FactInternetSales].[Total Profit].[All]" dimensionUniqueName="[FactInternetSales]" displayFolder="" count="0" memberValueDatatype="5" unbalanced="0"/>
    <cacheHierarchy uniqueName="[Measures].[Sum of ShipDateKey]" caption="Sum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Count of ShipDateKey]" caption="Count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Sum of COGS]" caption="Sum of COGS" measure="1" displayFolder="" measureGroup="FactInternetSales" count="0" oneField="1">
      <fieldsUsage count="1">
        <fieldUsage x="1"/>
      </fieldsUsage>
      <extLst>
        <ext xmlns:x15="http://schemas.microsoft.com/office/spreadsheetml/2010/11/main" uri="{B97F6D7D-B522-45F9-BDA1-12C45D357490}">
          <x15:cacheHierarchy aggregatedColumn="40"/>
        </ext>
      </extLst>
    </cacheHierarchy>
    <cacheHierarchy uniqueName="[Measures].[Count of Total Profit]" caption="Count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FactInternetSales" count="0" oneField="1">
      <fieldsUsage count="1">
        <fieldUsage x="2"/>
      </fieldsUsage>
      <extLst>
        <ext xmlns:x15="http://schemas.microsoft.com/office/spreadsheetml/2010/11/main" uri="{B97F6D7D-B522-45F9-BDA1-12C45D357490}">
          <x15:cacheHierarchy aggregatedColumn="39"/>
        </ext>
      </extLst>
    </cacheHierarchy>
    <cacheHierarchy uniqueName="[Measures].[Sum of OrderQuantity]" caption="Sum of OrderQuantity" measure="1" displayFolder="" measureGroup="FactInternetSales" count="0" oneField="1">
      <fieldsUsage count="1">
        <fieldUsage x="3"/>
      </fieldsUsage>
      <extLst>
        <ext xmlns:x15="http://schemas.microsoft.com/office/spreadsheetml/2010/11/main" uri="{B97F6D7D-B522-45F9-BDA1-12C45D357490}">
          <x15:cacheHierarchy aggregatedColumn="35"/>
        </ext>
      </extLst>
    </cacheHierarchy>
    <cacheHierarchy uniqueName="[Measures].[Sum of Total Profit]" caption="Sum of Total Profit" measure="1" displayFolder="" measureGroup="FactInternetSales" count="0" oneField="1">
      <fieldsUsage count="1">
        <fieldUsage x="8"/>
      </fieldsUsage>
      <extLst>
        <ext xmlns:x15="http://schemas.microsoft.com/office/spreadsheetml/2010/11/main" uri="{B97F6D7D-B522-45F9-BDA1-12C45D357490}">
          <x15:cacheHierarchy aggregatedColumn="41"/>
        </ext>
      </extLst>
    </cacheHierarchy>
    <cacheHierarchy uniqueName="[Measures].[measure 1]" caption="measure 1" measure="1" displayFolder="" measureGroup="All Measures" count="0" oneField="1">
      <fieldsUsage count="1">
        <fieldUsage x="0"/>
      </fieldsUsage>
    </cacheHierarchy>
    <cacheHierarchy uniqueName="[Measures].[All Products]" caption="All Products" measure="1" displayFolder="" measureGroup="All Measures" count="0" oneField="1">
      <fieldsUsage count="1">
        <fieldUsage x="4"/>
      </fieldsUsage>
    </cacheHierarchy>
    <cacheHierarchy uniqueName="[Measures].[Product Sold]" caption="Product Sold" measure="1" displayFolder="" measureGroup="All Measures" count="0" oneField="1">
      <fieldsUsage count="1">
        <fieldUsage x="5"/>
      </fieldsUsage>
    </cacheHierarchy>
    <cacheHierarchy uniqueName="[Measures].[Unsold Products]" caption="Unsold Products" measure="1" displayFolder="" measureGroup="All Measures" count="0" oneField="1">
      <fieldsUsage count="1">
        <fieldUsage x="6"/>
      </fieldsUsage>
    </cacheHierarchy>
    <cacheHierarchy uniqueName="[Measures].[% Percentage Profit Margin]" caption="% Percentage Profit Margin" measure="1" displayFolder="" measureGroup="All Measures" count="0" oneField="1">
      <fieldsUsage count="1">
        <fieldUsage x="7"/>
      </fieldsUsage>
    </cacheHierarchy>
    <cacheHierarchy uniqueName="[Measures].[__XL_Count DimDate]" caption="__XL_Count DimDate" measure="1" displayFolder="" measureGroup="DimDate" count="0" hidden="1"/>
    <cacheHierarchy uniqueName="[Measures].[__XL_Count DimGeography]" caption="__XL_Count DimGeography" measure="1" displayFolder="" measureGroup="DimGeograph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ies>
  <kpis count="0"/>
  <dimensions count="8">
    <dimension name="All Measures" uniqueName="[All Measures]" caption="All Measures"/>
    <dimension name="DimCustomer" uniqueName="[DimCustomer]" caption="DimCustomer"/>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7">
    <measureGroup name="All Measures" caption="All Measures"/>
    <measureGroup name="DimCustomer" caption="DimCustomer"/>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3">
    <map measureGroup="0" dimension="0"/>
    <map measureGroup="1" dimension="1"/>
    <map measureGroup="1" dimension="3"/>
    <map measureGroup="2" dimension="2"/>
    <map measureGroup="3" dimension="3"/>
    <map measureGroup="4" dimension="4"/>
    <map measureGroup="5" dimension="5"/>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htisham Ul Haq" refreshedDate="45419.986884837963" backgroundQuery="1" createdVersion="7" refreshedVersion="7" minRefreshableVersion="3" recordCount="0" supportSubquery="1" supportAdvancedDrill="1" xr:uid="{9183F3BF-D6C3-48F1-94EA-5CF4B28336BB}">
  <cacheSource type="external" connectionId="8"/>
  <cacheFields count="5">
    <cacheField name="[Measures].[Sum of Total Revenue]" caption="Sum of Total Revenue" numFmtId="0" hierarchy="46" level="32767"/>
    <cacheField name="[Measures].[Sum of Total Profit]" caption="Sum of Total Profit" numFmtId="0" hierarchy="48" level="32767"/>
    <cacheField name="[Measures].[measure 1]" caption="measure 1" numFmtId="0" hierarchy="49" level="32767"/>
    <cacheField name="[DimDate].[Year].[Year]" caption="Year" numFmtId="0" hierarchy="8" level="1">
      <sharedItems containsSemiMixedTypes="0" containsString="0" containsNumber="1" containsInteger="1" minValue="2005" maxValue="2008" count="4">
        <n v="2005"/>
        <n v="2006"/>
        <n v="2007"/>
        <n v="2008"/>
      </sharedItems>
      <extLst>
        <ext xmlns:x15="http://schemas.microsoft.com/office/spreadsheetml/2010/11/main" uri="{4F2E5C28-24EA-4eb8-9CBF-B6C8F9C3D259}">
          <x15:cachedUniqueNames>
            <x15:cachedUniqueName index="0" name="[DimDate].[Year].&amp;[2005]"/>
            <x15:cachedUniqueName index="1" name="[DimDate].[Year].&amp;[2006]"/>
            <x15:cachedUniqueName index="2" name="[DimDate].[Year].&amp;[2007]"/>
            <x15:cachedUniqueName index="3" name="[DimDate].[Year].&amp;[2008]"/>
          </x15:cachedUniqueNames>
        </ext>
      </extLst>
    </cacheField>
    <cacheField name="[DimGeography].[Country].[Country]" caption="Country" numFmtId="0" hierarchy="19" level="1">
      <sharedItems containsSemiMixedTypes="0" containsNonDate="0" containsString="0"/>
    </cacheField>
  </cacheFields>
  <cacheHierarchies count="62">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3"/>
      </fieldsUsage>
    </cacheHierarchy>
    <cacheHierarchy uniqueName="[DimDate].[Month Number]" caption="Month Number" attribute="1" defaultMemberUniqueName="[DimDate].[Month Number].[All]" allUniqueName="[DimDate].[Month Numbe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Week of Year]" caption="Week of Year" attribute="1" defaultMemberUniqueName="[DimDate].[Week of Year].[All]" allUniqueName="[DimDate].[Week of Yea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Week Type]" caption="Week Type" attribute="1" defaultMemberUniqueName="[DimDate].[Week Type].[All]" allUniqueName="[DimDate].[Week Type].[All]" dimensionUniqueName="[DimDate]" displayFolder="" count="0" memberValueDatatype="130" unbalanced="0"/>
    <cacheHierarchy uniqueName="[DimDate].[Week Day Number]" caption="Week Day Number" attribute="1" defaultMemberUniqueName="[DimDate].[Week Day Number].[All]" allUniqueName="[DimDate].[Week Day Number].[All]" dimensionUniqueName="[DimDate]" displayFolder="" count="0" memberValueDatatype="2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Country]" caption="Country" attribute="1" defaultMemberUniqueName="[DimGeography].[Country].[All]" allUniqueName="[DimGeography].[Country].[All]" dimensionUniqueName="[DimGeography]" displayFolder="" count="2" memberValueDatatype="130" unbalanced="0">
      <fieldsUsage count="2">
        <fieldUsage x="-1"/>
        <fieldUsage x="4"/>
      </fieldsUsage>
    </cacheHierarchy>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Cost]" caption="Cost" attribute="1" defaultMemberUniqueName="[FactInternetSales].[Cost].[All]" allUniqueName="[FactInternetSales].[Cos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Total Revenue]" caption="Total Revenue" attribute="1" defaultMemberUniqueName="[FactInternetSales].[Total Revenue].[All]" allUniqueName="[FactInternetSales].[Total Revenue].[All]" dimensionUniqueName="[FactInternetSales]" displayFolder="" count="0" memberValueDatatype="5" unbalanced="0"/>
    <cacheHierarchy uniqueName="[FactInternetSales].[COGS]" caption="COGS" attribute="1" defaultMemberUniqueName="[FactInternetSales].[COGS].[All]" allUniqueName="[FactInternetSales].[COGS].[All]" dimensionUniqueName="[FactInternetSales]" displayFolder="" count="0" memberValueDatatype="5" unbalanced="0"/>
    <cacheHierarchy uniqueName="[FactInternetSales].[Total Profit]" caption="Total Profit" attribute="1" defaultMemberUniqueName="[FactInternetSales].[Total Profit].[All]" allUniqueName="[FactInternetSales].[Total Profit].[All]" dimensionUniqueName="[FactInternetSales]" displayFolder="" count="0" memberValueDatatype="5" unbalanced="0"/>
    <cacheHierarchy uniqueName="[Measures].[Sum of ShipDateKey]" caption="Sum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Count of ShipDateKey]" caption="Count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Sum of COGS]" caption="Sum of COGS" measure="1" displayFolder="" measureGroup="FactInternetSales" count="0">
      <extLst>
        <ext xmlns:x15="http://schemas.microsoft.com/office/spreadsheetml/2010/11/main" uri="{B97F6D7D-B522-45F9-BDA1-12C45D357490}">
          <x15:cacheHierarchy aggregatedColumn="40"/>
        </ext>
      </extLst>
    </cacheHierarchy>
    <cacheHierarchy uniqueName="[Measures].[Count of Total Profit]" caption="Count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FactInternetSales" count="0" oneField="1">
      <fieldsUsage count="1">
        <fieldUsage x="0"/>
      </fieldsUsage>
      <extLst>
        <ext xmlns:x15="http://schemas.microsoft.com/office/spreadsheetml/2010/11/main" uri="{B97F6D7D-B522-45F9-BDA1-12C45D357490}">
          <x15:cacheHierarchy aggregatedColumn="39"/>
        </ext>
      </extLst>
    </cacheHierarchy>
    <cacheHierarchy uniqueName="[Measures].[Sum of OrderQuantity]" caption="Sum of OrderQuantity" measure="1" displayFolder="" measureGroup="FactInternetSales" count="0">
      <extLst>
        <ext xmlns:x15="http://schemas.microsoft.com/office/spreadsheetml/2010/11/main" uri="{B97F6D7D-B522-45F9-BDA1-12C45D357490}">
          <x15:cacheHierarchy aggregatedColumn="35"/>
        </ext>
      </extLst>
    </cacheHierarchy>
    <cacheHierarchy uniqueName="[Measures].[Sum of Total Profit]" caption="Sum of Total Profit" measure="1" displayFolder="" measureGroup="FactInternetSales" count="0" oneField="1">
      <fieldsUsage count="1">
        <fieldUsage x="1"/>
      </fieldsUsage>
      <extLst>
        <ext xmlns:x15="http://schemas.microsoft.com/office/spreadsheetml/2010/11/main" uri="{B97F6D7D-B522-45F9-BDA1-12C45D357490}">
          <x15:cacheHierarchy aggregatedColumn="41"/>
        </ext>
      </extLst>
    </cacheHierarchy>
    <cacheHierarchy uniqueName="[Measures].[measure 1]" caption="measure 1" measure="1" displayFolder="" measureGroup="All Measures" count="0" oneField="1">
      <fieldsUsage count="1">
        <fieldUsage x="2"/>
      </fieldsUsage>
    </cacheHierarchy>
    <cacheHierarchy uniqueName="[Measures].[All Products]" caption="All Products" measure="1" displayFolder="" measureGroup="All Measures" count="0"/>
    <cacheHierarchy uniqueName="[Measures].[Product Sold]" caption="Product Sold" measure="1" displayFolder="" measureGroup="All Measures" count="0"/>
    <cacheHierarchy uniqueName="[Measures].[Unsold Products]" caption="Unsold Products" measure="1" displayFolder="" measureGroup="All Measures" count="0"/>
    <cacheHierarchy uniqueName="[Measures].[% Percentage Profit Margin]" caption="% Percentage Profit Margin" measure="1" displayFolder="" measureGroup="All Measures" count="0"/>
    <cacheHierarchy uniqueName="[Measures].[__XL_Count DimDate]" caption="__XL_Count DimDate" measure="1" displayFolder="" measureGroup="DimDate" count="0" hidden="1"/>
    <cacheHierarchy uniqueName="[Measures].[__XL_Count DimGeography]" caption="__XL_Count DimGeography" measure="1" displayFolder="" measureGroup="DimGeograph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ies>
  <kpis count="0"/>
  <dimensions count="8">
    <dimension name="All Measures" uniqueName="[All Measures]" caption="All Measures"/>
    <dimension name="DimCustomer" uniqueName="[DimCustomer]" caption="DimCustomer"/>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7">
    <measureGroup name="All Measures" caption="All Measures"/>
    <measureGroup name="DimCustomer" caption="DimCustomer"/>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3">
    <map measureGroup="0" dimension="0"/>
    <map measureGroup="1" dimension="1"/>
    <map measureGroup="1" dimension="3"/>
    <map measureGroup="2" dimension="2"/>
    <map measureGroup="3" dimension="3"/>
    <map measureGroup="4" dimension="4"/>
    <map measureGroup="5" dimension="5"/>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htisham Ul Haq" refreshedDate="45419.986885185186" backgroundQuery="1" createdVersion="7" refreshedVersion="7" minRefreshableVersion="3" recordCount="0" supportSubquery="1" supportAdvancedDrill="1" xr:uid="{C9E7E064-4B7E-4DBD-8A84-A09D830CF302}">
  <cacheSource type="external" connectionId="8"/>
  <cacheFields count="8">
    <cacheField name="[Measures].[measure 1]" caption="measure 1" numFmtId="0" hierarchy="49" level="32767"/>
    <cacheField name="[Measures].[Sum of COGS]" caption="Sum of COGS" numFmtId="0" hierarchy="44" level="32767"/>
    <cacheField name="[Measures].[Sum of Total Revenue]" caption="Sum of Total Revenue" numFmtId="0" hierarchy="46" level="32767"/>
    <cacheField name="[Measures].[Sum of OrderQuantity]" caption="Sum of OrderQuantity" numFmtId="0" hierarchy="47" level="32767"/>
    <cacheField name="[Measures].[% Percentage Profit Margin]" caption="% Percentage Profit Margin" numFmtId="0" hierarchy="53" level="32767"/>
    <cacheField name="[DimDate].[Year].[Year]" caption="Year" numFmtId="0" hierarchy="8" level="1">
      <sharedItems containsSemiMixedTypes="0" containsString="0" containsNumber="1" containsInteger="1" minValue="2005" maxValue="2008" count="4">
        <n v="2005"/>
        <n v="2006"/>
        <n v="2007"/>
        <n v="2008"/>
      </sharedItems>
      <extLst>
        <ext xmlns:x15="http://schemas.microsoft.com/office/spreadsheetml/2010/11/main" uri="{4F2E5C28-24EA-4eb8-9CBF-B6C8F9C3D259}">
          <x15:cachedUniqueNames>
            <x15:cachedUniqueName index="0" name="[DimDate].[Year].&amp;[2005]"/>
            <x15:cachedUniqueName index="1" name="[DimDate].[Year].&amp;[2006]"/>
            <x15:cachedUniqueName index="2" name="[DimDate].[Year].&amp;[2007]"/>
            <x15:cachedUniqueName index="3" name="[DimDate].[Year].&amp;[2008]"/>
          </x15:cachedUniqueNames>
        </ext>
      </extLst>
    </cacheField>
    <cacheField name="[Measures].[Sum of Total Profit]" caption="Sum of Total Profit" numFmtId="0" hierarchy="48" level="32767"/>
    <cacheField name="[DimGeography].[Country].[Country]" caption="Country" numFmtId="0" hierarchy="19" level="1">
      <sharedItems containsSemiMixedTypes="0" containsNonDate="0" containsString="0"/>
    </cacheField>
  </cacheFields>
  <cacheHierarchies count="62">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5"/>
      </fieldsUsage>
    </cacheHierarchy>
    <cacheHierarchy uniqueName="[DimDate].[Month Number]" caption="Month Number" attribute="1" defaultMemberUniqueName="[DimDate].[Month Number].[All]" allUniqueName="[DimDate].[Month Numbe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2"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Week of Year]" caption="Week of Year" attribute="1" defaultMemberUniqueName="[DimDate].[Week of Year].[All]" allUniqueName="[DimDate].[Week of Yea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Week Type]" caption="Week Type" attribute="1" defaultMemberUniqueName="[DimDate].[Week Type].[All]" allUniqueName="[DimDate].[Week Type].[All]" dimensionUniqueName="[DimDate]" displayFolder="" count="0" memberValueDatatype="130" unbalanced="0"/>
    <cacheHierarchy uniqueName="[DimDate].[Week Day Number]" caption="Week Day Number" attribute="1" defaultMemberUniqueName="[DimDate].[Week Day Number].[All]" allUniqueName="[DimDate].[Week Day Number].[All]" dimensionUniqueName="[DimDate]" displayFolder="" count="0" memberValueDatatype="2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Country]" caption="Country" attribute="1" defaultMemberUniqueName="[DimGeography].[Country].[All]" allUniqueName="[DimGeography].[Country].[All]" dimensionUniqueName="[DimGeography]" displayFolder="" count="2" memberValueDatatype="130" unbalanced="0">
      <fieldsUsage count="2">
        <fieldUsage x="-1"/>
        <fieldUsage x="7"/>
      </fieldsUsage>
    </cacheHierarchy>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Cost]" caption="Cost" attribute="1" defaultMemberUniqueName="[FactInternetSales].[Cost].[All]" allUniqueName="[FactInternetSales].[Cos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Total Revenue]" caption="Total Revenue" attribute="1" defaultMemberUniqueName="[FactInternetSales].[Total Revenue].[All]" allUniqueName="[FactInternetSales].[Total Revenue].[All]" dimensionUniqueName="[FactInternetSales]" displayFolder="" count="0" memberValueDatatype="5" unbalanced="0"/>
    <cacheHierarchy uniqueName="[FactInternetSales].[COGS]" caption="COGS" attribute="1" defaultMemberUniqueName="[FactInternetSales].[COGS].[All]" allUniqueName="[FactInternetSales].[COGS].[All]" dimensionUniqueName="[FactInternetSales]" displayFolder="" count="0" memberValueDatatype="5" unbalanced="0"/>
    <cacheHierarchy uniqueName="[FactInternetSales].[Total Profit]" caption="Total Profit" attribute="1" defaultMemberUniqueName="[FactInternetSales].[Total Profit].[All]" allUniqueName="[FactInternetSales].[Total Profit].[All]" dimensionUniqueName="[FactInternetSales]" displayFolder="" count="0" memberValueDatatype="5" unbalanced="0"/>
    <cacheHierarchy uniqueName="[Measures].[Sum of ShipDateKey]" caption="Sum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Count of ShipDateKey]" caption="Count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Sum of COGS]" caption="Sum of COGS" measure="1" displayFolder="" measureGroup="FactInternetSales" count="0" oneField="1">
      <fieldsUsage count="1">
        <fieldUsage x="1"/>
      </fieldsUsage>
      <extLst>
        <ext xmlns:x15="http://schemas.microsoft.com/office/spreadsheetml/2010/11/main" uri="{B97F6D7D-B522-45F9-BDA1-12C45D357490}">
          <x15:cacheHierarchy aggregatedColumn="40"/>
        </ext>
      </extLst>
    </cacheHierarchy>
    <cacheHierarchy uniqueName="[Measures].[Count of Total Profit]" caption="Count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FactInternetSales" count="0" oneField="1">
      <fieldsUsage count="1">
        <fieldUsage x="2"/>
      </fieldsUsage>
      <extLst>
        <ext xmlns:x15="http://schemas.microsoft.com/office/spreadsheetml/2010/11/main" uri="{B97F6D7D-B522-45F9-BDA1-12C45D357490}">
          <x15:cacheHierarchy aggregatedColumn="39"/>
        </ext>
      </extLst>
    </cacheHierarchy>
    <cacheHierarchy uniqueName="[Measures].[Sum of OrderQuantity]" caption="Sum of OrderQuantity" measure="1" displayFolder="" measureGroup="FactInternetSales" count="0" oneField="1">
      <fieldsUsage count="1">
        <fieldUsage x="3"/>
      </fieldsUsage>
      <extLst>
        <ext xmlns:x15="http://schemas.microsoft.com/office/spreadsheetml/2010/11/main" uri="{B97F6D7D-B522-45F9-BDA1-12C45D357490}">
          <x15:cacheHierarchy aggregatedColumn="35"/>
        </ext>
      </extLst>
    </cacheHierarchy>
    <cacheHierarchy uniqueName="[Measures].[Sum of Total Profit]" caption="Sum of Total Profit" measure="1" displayFolder="" measureGroup="FactInternetSales" count="0" oneField="1">
      <fieldsUsage count="1">
        <fieldUsage x="6"/>
      </fieldsUsage>
      <extLst>
        <ext xmlns:x15="http://schemas.microsoft.com/office/spreadsheetml/2010/11/main" uri="{B97F6D7D-B522-45F9-BDA1-12C45D357490}">
          <x15:cacheHierarchy aggregatedColumn="41"/>
        </ext>
      </extLst>
    </cacheHierarchy>
    <cacheHierarchy uniqueName="[Measures].[measure 1]" caption="measure 1" measure="1" displayFolder="" measureGroup="All Measures" count="0" oneField="1">
      <fieldsUsage count="1">
        <fieldUsage x="0"/>
      </fieldsUsage>
    </cacheHierarchy>
    <cacheHierarchy uniqueName="[Measures].[All Products]" caption="All Products" measure="1" displayFolder="" measureGroup="All Measures" count="0"/>
    <cacheHierarchy uniqueName="[Measures].[Product Sold]" caption="Product Sold" measure="1" displayFolder="" measureGroup="All Measures" count="0"/>
    <cacheHierarchy uniqueName="[Measures].[Unsold Products]" caption="Unsold Products" measure="1" displayFolder="" measureGroup="All Measures" count="0"/>
    <cacheHierarchy uniqueName="[Measures].[% Percentage Profit Margin]" caption="% Percentage Profit Margin" measure="1" displayFolder="" measureGroup="All Measures" count="0" oneField="1">
      <fieldsUsage count="1">
        <fieldUsage x="4"/>
      </fieldsUsage>
    </cacheHierarchy>
    <cacheHierarchy uniqueName="[Measures].[__XL_Count DimDate]" caption="__XL_Count DimDate" measure="1" displayFolder="" measureGroup="DimDate" count="0" hidden="1"/>
    <cacheHierarchy uniqueName="[Measures].[__XL_Count DimGeography]" caption="__XL_Count DimGeography" measure="1" displayFolder="" measureGroup="DimGeograph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ies>
  <kpis count="0"/>
  <dimensions count="8">
    <dimension name="All Measures" uniqueName="[All Measures]" caption="All Measures"/>
    <dimension name="DimCustomer" uniqueName="[DimCustomer]" caption="DimCustomer"/>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7">
    <measureGroup name="All Measures" caption="All Measures"/>
    <measureGroup name="DimCustomer" caption="DimCustomer"/>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3">
    <map measureGroup="0" dimension="0"/>
    <map measureGroup="1" dimension="1"/>
    <map measureGroup="1" dimension="3"/>
    <map measureGroup="2" dimension="2"/>
    <map measureGroup="3" dimension="3"/>
    <map measureGroup="4" dimension="4"/>
    <map measureGroup="5" dimension="5"/>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htisham Ul Haq" refreshedDate="45419.986885763887" backgroundQuery="1" createdVersion="7" refreshedVersion="7" minRefreshableVersion="3" recordCount="0" supportSubquery="1" supportAdvancedDrill="1" xr:uid="{FD2404A5-0699-44D6-895A-E6467DBC99CA}">
  <cacheSource type="external" connectionId="8"/>
  <cacheFields count="2">
    <cacheField name="[DimDate].[Year].[Year]" caption="Year" numFmtId="0" hierarchy="8" level="1">
      <sharedItems containsSemiMixedTypes="0" containsString="0" containsNumber="1" containsInteger="1" minValue="2006" maxValue="2006" count="1">
        <n v="2006"/>
      </sharedItems>
      <extLst>
        <ext xmlns:x15="http://schemas.microsoft.com/office/spreadsheetml/2010/11/main" uri="{4F2E5C28-24EA-4eb8-9CBF-B6C8F9C3D259}">
          <x15:cachedUniqueNames>
            <x15:cachedUniqueName index="0" name="[DimDate].[Year].&amp;[2006]"/>
          </x15:cachedUniqueNames>
        </ext>
      </extLst>
    </cacheField>
    <cacheField name="[DimGeography].[Country].[Country]" caption="Country" numFmtId="0" hierarchy="19" level="1">
      <sharedItems containsSemiMixedTypes="0" containsNonDate="0" containsString="0"/>
    </cacheField>
  </cacheFields>
  <cacheHierarchies count="62">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0"/>
      </fieldsUsage>
    </cacheHierarchy>
    <cacheHierarchy uniqueName="[DimDate].[Month Number]" caption="Month Number" attribute="1" defaultMemberUniqueName="[DimDate].[Month Number].[All]" allUniqueName="[DimDate].[Month Numbe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Week of Year]" caption="Week of Year" attribute="1" defaultMemberUniqueName="[DimDate].[Week of Year].[All]" allUniqueName="[DimDate].[Week of Yea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Week Type]" caption="Week Type" attribute="1" defaultMemberUniqueName="[DimDate].[Week Type].[All]" allUniqueName="[DimDate].[Week Type].[All]" dimensionUniqueName="[DimDate]" displayFolder="" count="0" memberValueDatatype="130" unbalanced="0"/>
    <cacheHierarchy uniqueName="[DimDate].[Week Day Number]" caption="Week Day Number" attribute="1" defaultMemberUniqueName="[DimDate].[Week Day Number].[All]" allUniqueName="[DimDate].[Week Day Number].[All]" dimensionUniqueName="[DimDate]" displayFolder="" count="0" memberValueDatatype="2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Country]" caption="Country" attribute="1" defaultMemberUniqueName="[DimGeography].[Country].[All]" allUniqueName="[DimGeography].[Country].[All]" dimensionUniqueName="[DimGeography]" displayFolder="" count="2" memberValueDatatype="130" unbalanced="0">
      <fieldsUsage count="2">
        <fieldUsage x="-1"/>
        <fieldUsage x="1"/>
      </fieldsUsage>
    </cacheHierarchy>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Cost]" caption="Cost" attribute="1" defaultMemberUniqueName="[FactInternetSales].[Cost].[All]" allUniqueName="[FactInternetSales].[Cos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Total Revenue]" caption="Total Revenue" attribute="1" defaultMemberUniqueName="[FactInternetSales].[Total Revenue].[All]" allUniqueName="[FactInternetSales].[Total Revenue].[All]" dimensionUniqueName="[FactInternetSales]" displayFolder="" count="0" memberValueDatatype="5" unbalanced="0"/>
    <cacheHierarchy uniqueName="[FactInternetSales].[COGS]" caption="COGS" attribute="1" defaultMemberUniqueName="[FactInternetSales].[COGS].[All]" allUniqueName="[FactInternetSales].[COGS].[All]" dimensionUniqueName="[FactInternetSales]" displayFolder="" count="0" memberValueDatatype="5" unbalanced="0"/>
    <cacheHierarchy uniqueName="[FactInternetSales].[Total Profit]" caption="Total Profit" attribute="1" defaultMemberUniqueName="[FactInternetSales].[Total Profit].[All]" allUniqueName="[FactInternetSales].[Total Profit].[All]" dimensionUniqueName="[FactInternetSales]" displayFolder="" count="0" memberValueDatatype="5" unbalanced="0"/>
    <cacheHierarchy uniqueName="[Measures].[Sum of ShipDateKey]" caption="Sum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Count of ShipDateKey]" caption="Count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Sum of COGS]" caption="Sum of COGS" measure="1" displayFolder="" measureGroup="FactInternetSales" count="0">
      <extLst>
        <ext xmlns:x15="http://schemas.microsoft.com/office/spreadsheetml/2010/11/main" uri="{B97F6D7D-B522-45F9-BDA1-12C45D357490}">
          <x15:cacheHierarchy aggregatedColumn="40"/>
        </ext>
      </extLst>
    </cacheHierarchy>
    <cacheHierarchy uniqueName="[Measures].[Count of Total Profit]" caption="Count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FactInternetSales" count="0">
      <extLst>
        <ext xmlns:x15="http://schemas.microsoft.com/office/spreadsheetml/2010/11/main" uri="{B97F6D7D-B522-45F9-BDA1-12C45D357490}">
          <x15:cacheHierarchy aggregatedColumn="39"/>
        </ext>
      </extLst>
    </cacheHierarchy>
    <cacheHierarchy uniqueName="[Measures].[Sum of OrderQuantity]" caption="Sum of OrderQuantity" measure="1" displayFolder="" measureGroup="FactInternetSales" count="0">
      <extLst>
        <ext xmlns:x15="http://schemas.microsoft.com/office/spreadsheetml/2010/11/main" uri="{B97F6D7D-B522-45F9-BDA1-12C45D357490}">
          <x15:cacheHierarchy aggregatedColumn="35"/>
        </ext>
      </extLst>
    </cacheHierarchy>
    <cacheHierarchy uniqueName="[Measures].[Sum of Total Profit]" caption="Sum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measure 1]" caption="measure 1" measure="1" displayFolder="" measureGroup="All Measures" count="0"/>
    <cacheHierarchy uniqueName="[Measures].[All Products]" caption="All Products" measure="1" displayFolder="" measureGroup="All Measures" count="0"/>
    <cacheHierarchy uniqueName="[Measures].[Product Sold]" caption="Product Sold" measure="1" displayFolder="" measureGroup="All Measures" count="0"/>
    <cacheHierarchy uniqueName="[Measures].[Unsold Products]" caption="Unsold Products" measure="1" displayFolder="" measureGroup="All Measures" count="0"/>
    <cacheHierarchy uniqueName="[Measures].[% Percentage Profit Margin]" caption="% Percentage Profit Margin" measure="1" displayFolder="" measureGroup="All Measures" count="0"/>
    <cacheHierarchy uniqueName="[Measures].[__XL_Count DimDate]" caption="__XL_Count DimDate" measure="1" displayFolder="" measureGroup="DimDate" count="0" hidden="1"/>
    <cacheHierarchy uniqueName="[Measures].[__XL_Count DimGeography]" caption="__XL_Count DimGeography" measure="1" displayFolder="" measureGroup="DimGeograph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ies>
  <kpis count="0"/>
  <dimensions count="8">
    <dimension name="All Measures" uniqueName="[All Measures]" caption="All Measures"/>
    <dimension name="DimCustomer" uniqueName="[DimCustomer]" caption="DimCustomer"/>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7">
    <measureGroup name="All Measures" caption="All Measures"/>
    <measureGroup name="DimCustomer" caption="DimCustomer"/>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3">
    <map measureGroup="0" dimension="0"/>
    <map measureGroup="1" dimension="1"/>
    <map measureGroup="1" dimension="3"/>
    <map measureGroup="2" dimension="2"/>
    <map measureGroup="3" dimension="3"/>
    <map measureGroup="4" dimension="4"/>
    <map measureGroup="5" dimension="5"/>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htisham Ul Haq" refreshedDate="45419.004253125" backgroundQuery="1" createdVersion="3" refreshedVersion="7" minRefreshableVersion="3" recordCount="0" supportSubquery="1" supportAdvancedDrill="1" xr:uid="{635E722E-52D7-49E2-9F55-5021138AA1EF}">
  <cacheSource type="external" connectionId="8">
    <extLst>
      <ext xmlns:x14="http://schemas.microsoft.com/office/spreadsheetml/2009/9/main" uri="{F057638F-6D5F-4e77-A914-E7F072B9BCA8}">
        <x14:sourceConnection name="ThisWorkbookDataModel"/>
      </ext>
    </extLst>
  </cacheSource>
  <cacheFields count="0"/>
  <cacheHierarchies count="62">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Week of Year]" caption="Week of Year" attribute="1" defaultMemberUniqueName="[DimDate].[Week of Year].[All]" allUniqueName="[DimDate].[Week of Yea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Week Type]" caption="Week Type" attribute="1" defaultMemberUniqueName="[DimDate].[Week Type].[All]" allUniqueName="[DimDate].[Week Type].[All]" dimensionUniqueName="[DimDate]" displayFolder="" count="0" memberValueDatatype="130" unbalanced="0"/>
    <cacheHierarchy uniqueName="[DimDate].[Week Day Number]" caption="Week Day Number" attribute="1" defaultMemberUniqueName="[DimDate].[Week Day Number].[All]" allUniqueName="[DimDate].[Week Day Number].[All]" dimensionUniqueName="[DimDate]" displayFolder="" count="0" memberValueDatatype="2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Country]" caption="Country" attribute="1" defaultMemberUniqueName="[DimGeography].[Country].[All]" allUniqueName="[DimGeography].[Country].[All]" dimensionUniqueName="[DimGeography]" displayFolder="" count="2"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Cost]" caption="Cost" attribute="1" defaultMemberUniqueName="[FactInternetSales].[Cost].[All]" allUniqueName="[FactInternetSales].[Cos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Total Revenue]" caption="Total Revenue" attribute="1" defaultMemberUniqueName="[FactInternetSales].[Total Revenue].[All]" allUniqueName="[FactInternetSales].[Total Revenue].[All]" dimensionUniqueName="[FactInternetSales]" displayFolder="" count="0" memberValueDatatype="5" unbalanced="0"/>
    <cacheHierarchy uniqueName="[FactInternetSales].[COGS]" caption="COGS" attribute="1" defaultMemberUniqueName="[FactInternetSales].[COGS].[All]" allUniqueName="[FactInternetSales].[COGS].[All]" dimensionUniqueName="[FactInternetSales]" displayFolder="" count="0" memberValueDatatype="5" unbalanced="0"/>
    <cacheHierarchy uniqueName="[FactInternetSales].[Total Profit]" caption="Total Profit" attribute="1" defaultMemberUniqueName="[FactInternetSales].[Total Profit].[All]" allUniqueName="[FactInternetSales].[Total Profit].[All]" dimensionUniqueName="[FactInternetSales]" displayFolder="" count="0" memberValueDatatype="5" unbalanced="0"/>
    <cacheHierarchy uniqueName="[Measures].[Sum of ShipDateKey]" caption="Sum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Count of ShipDateKey]" caption="Count of ShipDateKey" measure="1" displayFolder="" measureGroup="FactInternetSales" count="0">
      <extLst>
        <ext xmlns:x15="http://schemas.microsoft.com/office/spreadsheetml/2010/11/main" uri="{B97F6D7D-B522-45F9-BDA1-12C45D357490}">
          <x15:cacheHierarchy aggregatedColumn="32"/>
        </ext>
      </extLst>
    </cacheHierarchy>
    <cacheHierarchy uniqueName="[Measures].[Sum of COGS]" caption="Sum of COGS" measure="1" displayFolder="" measureGroup="FactInternetSales" count="0">
      <extLst>
        <ext xmlns:x15="http://schemas.microsoft.com/office/spreadsheetml/2010/11/main" uri="{B97F6D7D-B522-45F9-BDA1-12C45D357490}">
          <x15:cacheHierarchy aggregatedColumn="40"/>
        </ext>
      </extLst>
    </cacheHierarchy>
    <cacheHierarchy uniqueName="[Measures].[Count of Total Profit]" caption="Count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Sum of Total Revenue]" caption="Sum of Total Revenue" measure="1" displayFolder="" measureGroup="FactInternetSales" count="0">
      <extLst>
        <ext xmlns:x15="http://schemas.microsoft.com/office/spreadsheetml/2010/11/main" uri="{B97F6D7D-B522-45F9-BDA1-12C45D357490}">
          <x15:cacheHierarchy aggregatedColumn="39"/>
        </ext>
      </extLst>
    </cacheHierarchy>
    <cacheHierarchy uniqueName="[Measures].[Sum of OrderQuantity]" caption="Sum of OrderQuantity" measure="1" displayFolder="" measureGroup="FactInternetSales" count="0">
      <extLst>
        <ext xmlns:x15="http://schemas.microsoft.com/office/spreadsheetml/2010/11/main" uri="{B97F6D7D-B522-45F9-BDA1-12C45D357490}">
          <x15:cacheHierarchy aggregatedColumn="35"/>
        </ext>
      </extLst>
    </cacheHierarchy>
    <cacheHierarchy uniqueName="[Measures].[Sum of Total Profit]" caption="Sum of Total Profit" measure="1" displayFolder="" measureGroup="FactInternetSales" count="0">
      <extLst>
        <ext xmlns:x15="http://schemas.microsoft.com/office/spreadsheetml/2010/11/main" uri="{B97F6D7D-B522-45F9-BDA1-12C45D357490}">
          <x15:cacheHierarchy aggregatedColumn="41"/>
        </ext>
      </extLst>
    </cacheHierarchy>
    <cacheHierarchy uniqueName="[Measures].[measure 1]" caption="measure 1" measure="1" displayFolder="" measureGroup="All Measures" count="0"/>
    <cacheHierarchy uniqueName="[Measures].[All Products]" caption="All Products" measure="1" displayFolder="" measureGroup="All Measures" count="0"/>
    <cacheHierarchy uniqueName="[Measures].[Product Sold]" caption="Product Sold" measure="1" displayFolder="" measureGroup="All Measures" count="0"/>
    <cacheHierarchy uniqueName="[Measures].[Unsold Products]" caption="Unsold Products" measure="1" displayFolder="" measureGroup="All Measures" count="0"/>
    <cacheHierarchy uniqueName="[Measures].[% Percentage Profit Margin]" caption="% Percentage Profit Margin" measure="1" displayFolder="" measureGroup="All Measures" count="0"/>
    <cacheHierarchy uniqueName="[Measures].[__XL_Count DimDate]" caption="__XL_Count DimDate" measure="1" displayFolder="" measureGroup="DimDate" count="0" hidden="1"/>
    <cacheHierarchy uniqueName="[Measures].[__XL_Count DimGeography]" caption="__XL_Count DimGeography" measure="1" displayFolder="" measureGroup="DimGeograph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6978761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21EEAE5-01AE-44F0-A9B8-375D8CFB691E}" name="PivotTable3" cacheId="923" applyNumberFormats="0" applyBorderFormats="0" applyFontFormats="0" applyPatternFormats="0" applyAlignmentFormats="0" applyWidthHeightFormats="1" dataCaption="Values" tag="44f3b168-9521-42be-a6e0-abf1381f2bb5" updatedVersion="7" minRefreshableVersion="3" useAutoFormatting="1" subtotalHiddenItems="1" itemPrintTitles="1" createdVersion="7" indent="0" compact="0" compactData="0" multipleFieldFilters="0" chartFormat="1">
  <location ref="B8:E13" firstHeaderRow="0" firstDataRow="1" firstDataCol="1"/>
  <pivotFields count="5">
    <pivotField dataField="1" compact="0" outline="0" subtotalTop="0" showAll="0" defaultSubtotal="0"/>
    <pivotField dataField="1" compact="0" outline="0" subtotalTop="0" showAll="0" defaultSubtotal="0"/>
    <pivotField dataField="1" compact="0" outline="0" subtotalTop="0" showAll="0" defaultSubtotal="0"/>
    <pivotField axis="axisRow" compact="0" allDrilled="1" outline="0" subtotalTop="0" showAll="0" defaultSubtotal="0" defaultAttributeDrillState="1">
      <items count="4">
        <item x="0"/>
        <item x="1"/>
        <item x="2"/>
        <item x="3"/>
      </items>
    </pivotField>
    <pivotField compact="0" allDrilled="1" outline="0" subtotalTop="0" showAll="0" dataSourceSort="1" defaultSubtotal="0" defaultAttributeDrillState="1"/>
  </pivotFields>
  <rowFields count="1">
    <field x="3"/>
  </rowFields>
  <rowItems count="5">
    <i>
      <x/>
    </i>
    <i>
      <x v="1"/>
    </i>
    <i>
      <x v="2"/>
    </i>
    <i>
      <x v="3"/>
    </i>
    <i t="grand">
      <x/>
    </i>
  </rowItems>
  <colFields count="1">
    <field x="-2"/>
  </colFields>
  <colItems count="3">
    <i>
      <x/>
    </i>
    <i i="1">
      <x v="1"/>
    </i>
    <i i="2">
      <x v="2"/>
    </i>
  </colItems>
  <dataFields count="3">
    <dataField name=" Revenue" fld="0" baseField="0" baseItem="0" numFmtId="166"/>
    <dataField name=" Profit" fld="1" baseField="0" baseItem="0" numFmtId="166"/>
    <dataField fld="2" subtotal="count" baseField="0" baseItem="0"/>
  </dataFields>
  <formats count="10">
    <format dxfId="263">
      <pivotArea outline="0" collapsedLevelsAreSubtotals="1" fieldPosition="0">
        <references count="1">
          <reference field="4294967294" count="1" selected="0">
            <x v="0"/>
          </reference>
        </references>
      </pivotArea>
    </format>
    <format dxfId="262">
      <pivotArea outline="0" fieldPosition="0">
        <references count="1">
          <reference field="4294967294" count="1" selected="0">
            <x v="1"/>
          </reference>
        </references>
      </pivotArea>
    </format>
    <format dxfId="261">
      <pivotArea outline="0" fieldPosition="0">
        <references count="2">
          <reference field="4294967294" count="1" selected="0">
            <x v="2"/>
          </reference>
          <reference field="3" count="1" selected="0">
            <x v="0"/>
          </reference>
        </references>
      </pivotArea>
    </format>
    <format dxfId="260">
      <pivotArea outline="0" fieldPosition="0">
        <references count="2">
          <reference field="4294967294" count="1" selected="0">
            <x v="2"/>
          </reference>
          <reference field="3" count="3" selected="0">
            <x v="1"/>
            <x v="2"/>
            <x v="3"/>
          </reference>
        </references>
      </pivotArea>
    </format>
    <format dxfId="259">
      <pivotArea type="all" dataOnly="0" outline="0" fieldPosition="0"/>
    </format>
    <format dxfId="258">
      <pivotArea outline="0" collapsedLevelsAreSubtotals="1" fieldPosition="0"/>
    </format>
    <format dxfId="257">
      <pivotArea field="3" type="button" dataOnly="0" labelOnly="1" outline="0" axis="axisRow" fieldPosition="0"/>
    </format>
    <format dxfId="256">
      <pivotArea dataOnly="0" labelOnly="1" outline="0" fieldPosition="0">
        <references count="1">
          <reference field="3" count="0"/>
        </references>
      </pivotArea>
    </format>
    <format dxfId="255">
      <pivotArea dataOnly="0" labelOnly="1" grandRow="1" outline="0" fieldPosition="0"/>
    </format>
    <format dxfId="254">
      <pivotArea dataOnly="0" labelOnly="1" outline="0" fieldPosition="0">
        <references count="1">
          <reference field="4294967294" count="3">
            <x v="0"/>
            <x v="1"/>
            <x v="2"/>
          </reference>
        </references>
      </pivotArea>
    </format>
  </formats>
  <pivotHierarchies count="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Geography].[Country].&amp;[Franc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hipDateKey"/>
    <pivotHierarchy dragToData="1" caption="COGS"/>
    <pivotHierarchy dragToData="1"/>
    <pivotHierarchy dragToData="1" caption=" Revenue"/>
    <pivotHierarchy dragToData="1" caption="OrderQuantity"/>
    <pivotHierarchy dragToData="1" caption="Count of Total Profit"/>
    <pivotHierarchy dragToRow="0" dragToCol="0" dragToPage="0" dragToData="1" caption="Transact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InternetSale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BA0F07D-EBC9-4D64-BA57-BE58EE46745B}" name="PivotTable2" cacheId="920" applyNumberFormats="0" applyBorderFormats="0" applyFontFormats="0" applyPatternFormats="0" applyAlignmentFormats="0" applyWidthHeightFormats="1" dataCaption="Values" tag="2f9348c5-e1bc-43b9-a58a-33639bcc54df" updatedVersion="7" minRefreshableVersion="3" useAutoFormatting="1" subtotalHiddenItems="1" itemPrintTitles="1" createdVersion="7" indent="0" compact="0" compactData="0" multipleFieldFilters="0" chartFormat="1">
  <location ref="B2:J3" firstHeaderRow="0" firstDataRow="1" firstDataCol="0"/>
  <pivotFields count="11">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 compact="0" allDrilled="1" outline="0" subtotalTop="0" showAll="0" dataSourceSort="1" defaultSubtotal="0" defaultAttributeDrillState="1"/>
  </pivotFields>
  <rowItems count="1">
    <i/>
  </rowItems>
  <colFields count="1">
    <field x="-2"/>
  </colFields>
  <colItems count="9">
    <i>
      <x/>
    </i>
    <i i="1">
      <x v="1"/>
    </i>
    <i i="2">
      <x v="2"/>
    </i>
    <i i="3">
      <x v="3"/>
    </i>
    <i i="4">
      <x v="4"/>
    </i>
    <i i="5">
      <x v="5"/>
    </i>
    <i i="6">
      <x v="6"/>
    </i>
    <i i="7">
      <x v="7"/>
    </i>
    <i i="8">
      <x v="8"/>
    </i>
  </colItems>
  <dataFields count="9">
    <dataField name="OrderQuantity" fld="3" baseField="0" baseItem="0" numFmtId="166"/>
    <dataField name="Total Revenue" fld="2" baseField="0" baseItem="0" numFmtId="166"/>
    <dataField name="Transactions" fld="0" subtotal="count" baseField="0" baseItem="1862439744" numFmtId="166"/>
    <dataField name="COGS" fld="1" baseField="0" baseItem="0" numFmtId="166"/>
    <dataField fld="4" subtotal="count" baseField="0" baseItem="0"/>
    <dataField fld="5" subtotal="count" baseField="0" baseItem="0"/>
    <dataField fld="6" subtotal="count" baseField="0" baseItem="0"/>
    <dataField fld="7" subtotal="count" baseField="0" baseItem="0"/>
    <dataField name="Total Profit" fld="8" baseField="0" baseItem="0" numFmtId="166"/>
  </dataFields>
  <formats count="3">
    <format dxfId="266">
      <pivotArea outline="0" collapsedLevelsAreSubtotals="1" fieldPosition="0">
        <references count="1">
          <reference field="4294967294" count="1" selected="0">
            <x v="3"/>
          </reference>
        </references>
      </pivotArea>
    </format>
    <format dxfId="265">
      <pivotArea outline="0" collapsedLevelsAreSubtotals="1" fieldPosition="0">
        <references count="1">
          <reference field="4294967294" count="3" selected="0">
            <x v="0"/>
            <x v="1"/>
            <x v="2"/>
          </reference>
        </references>
      </pivotArea>
    </format>
    <format dxfId="264">
      <pivotArea outline="0" fieldPosition="0">
        <references count="1">
          <reference field="4294967294" count="1" selected="0">
            <x v="8"/>
          </reference>
        </references>
      </pivotArea>
    </format>
  </formats>
  <pivotHierarchies count="62">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ate].[Year].&amp;[200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Geography].[Country].&amp;[Franc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hipDateKey"/>
    <pivotHierarchy dragToData="1" caption="COGS"/>
    <pivotHierarchy dragToData="1"/>
    <pivotHierarchy dragToData="1" caption="Total Revenue"/>
    <pivotHierarchy dragToData="1" caption="OrderQuantity"/>
    <pivotHierarchy dragToData="1" caption="Count of Total Profit"/>
    <pivotHierarchy dragToRow="0" dragToCol="0" dragToPage="0" dragToData="1" caption="Transact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InternetSale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41CFF71-21BE-4A50-BC3B-B29F266DA305}" name="PivotTable6" cacheId="926" applyNumberFormats="0" applyBorderFormats="0" applyFontFormats="0" applyPatternFormats="0" applyAlignmentFormats="0" applyWidthHeightFormats="1" dataCaption="Values" tag="4dda5e84-a848-401a-8b83-982abfc1ccf9" updatedVersion="7" minRefreshableVersion="3" useAutoFormatting="1" subtotalHiddenItems="1" rowGrandTotals="0" colGrandTotals="0" itemPrintTitles="1" createdVersion="7" indent="0" compact="0" compactData="0" multipleFieldFilters="0" chartFormat="1">
  <location ref="N2:T6" firstHeaderRow="0" firstDataRow="1" firstDataCol="1"/>
  <pivotFields count="8">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axis="axisRow" compact="0" allDrilled="1" outline="0" subtotalTop="0" showAll="0" dataSourceSort="1" defaultSubtotal="0" defaultAttributeDrillState="1">
      <items count="4">
        <item x="0"/>
        <item x="1"/>
        <item x="2"/>
        <item x="3"/>
      </items>
    </pivotField>
    <pivotField dataField="1" compact="0" outline="0" subtotalTop="0" showAll="0" defaultSubtotal="0"/>
    <pivotField compact="0" allDrilled="1" outline="0" subtotalTop="0" showAll="0" dataSourceSort="1" defaultSubtotal="0" defaultAttributeDrillState="1"/>
  </pivotFields>
  <rowFields count="1">
    <field x="5"/>
  </rowFields>
  <rowItems count="4">
    <i>
      <x/>
    </i>
    <i>
      <x v="1"/>
    </i>
    <i>
      <x v="2"/>
    </i>
    <i>
      <x v="3"/>
    </i>
  </rowItems>
  <colFields count="1">
    <field x="-2"/>
  </colFields>
  <colItems count="6">
    <i>
      <x/>
    </i>
    <i i="1">
      <x v="1"/>
    </i>
    <i i="2">
      <x v="2"/>
    </i>
    <i i="3">
      <x v="3"/>
    </i>
    <i i="4">
      <x v="4"/>
    </i>
    <i i="5">
      <x v="5"/>
    </i>
  </colItems>
  <dataFields count="6">
    <dataField name="OrderQuantity" fld="3" baseField="0" baseItem="0" numFmtId="166"/>
    <dataField name="Sum of Total Profit" fld="6" baseField="0" baseItem="0" numFmtId="166"/>
    <dataField name="Total Revenue" fld="2" baseField="0" baseItem="0" numFmtId="166"/>
    <dataField name="Transactions" fld="0" subtotal="count" baseField="0" baseItem="1862439744" numFmtId="166"/>
    <dataField name="COGS" fld="1" baseField="0" baseItem="0" numFmtId="166"/>
    <dataField fld="4" subtotal="count" baseField="0" baseItem="0"/>
  </dataFields>
  <formats count="18">
    <format dxfId="284">
      <pivotArea outline="0" collapsedLevelsAreSubtotals="1" fieldPosition="0">
        <references count="1">
          <reference field="4294967294" count="1" selected="0">
            <x v="4"/>
          </reference>
        </references>
      </pivotArea>
    </format>
    <format dxfId="283">
      <pivotArea outline="0" collapsedLevelsAreSubtotals="1" fieldPosition="0">
        <references count="1">
          <reference field="4294967294" count="3" selected="0">
            <x v="0"/>
            <x v="2"/>
            <x v="3"/>
          </reference>
        </references>
      </pivotArea>
    </format>
    <format dxfId="282">
      <pivotArea outline="0" fieldPosition="0">
        <references count="1">
          <reference field="4294967294" count="1" selected="0">
            <x v="1"/>
          </reference>
        </references>
      </pivotArea>
    </format>
    <format dxfId="281">
      <pivotArea type="all" dataOnly="0" outline="0" fieldPosition="0"/>
    </format>
    <format dxfId="280">
      <pivotArea outline="0" collapsedLevelsAreSubtotals="1" fieldPosition="0"/>
    </format>
    <format dxfId="279">
      <pivotArea field="5" type="button" dataOnly="0" labelOnly="1" outline="0" axis="axisRow" fieldPosition="0"/>
    </format>
    <format dxfId="278">
      <pivotArea dataOnly="0" labelOnly="1" outline="0" fieldPosition="0">
        <references count="1">
          <reference field="5" count="0"/>
        </references>
      </pivotArea>
    </format>
    <format dxfId="277">
      <pivotArea dataOnly="0" labelOnly="1" outline="0" fieldPosition="0">
        <references count="1">
          <reference field="4294967294" count="6">
            <x v="0"/>
            <x v="1"/>
            <x v="2"/>
            <x v="3"/>
            <x v="4"/>
            <x v="5"/>
          </reference>
        </references>
      </pivotArea>
    </format>
    <format dxfId="276">
      <pivotArea type="all" dataOnly="0" outline="0" fieldPosition="0"/>
    </format>
    <format dxfId="275">
      <pivotArea outline="0" collapsedLevelsAreSubtotals="1" fieldPosition="0"/>
    </format>
    <format dxfId="274">
      <pivotArea field="5" type="button" dataOnly="0" labelOnly="1" outline="0" axis="axisRow" fieldPosition="0"/>
    </format>
    <format dxfId="273">
      <pivotArea dataOnly="0" labelOnly="1" outline="0" fieldPosition="0">
        <references count="1">
          <reference field="5" count="0"/>
        </references>
      </pivotArea>
    </format>
    <format dxfId="272">
      <pivotArea dataOnly="0" labelOnly="1" outline="0" fieldPosition="0">
        <references count="1">
          <reference field="4294967294" count="6">
            <x v="0"/>
            <x v="1"/>
            <x v="2"/>
            <x v="3"/>
            <x v="4"/>
            <x v="5"/>
          </reference>
        </references>
      </pivotArea>
    </format>
    <format dxfId="271">
      <pivotArea type="all" dataOnly="0" outline="0" fieldPosition="0"/>
    </format>
    <format dxfId="270">
      <pivotArea outline="0" collapsedLevelsAreSubtotals="1" fieldPosition="0"/>
    </format>
    <format dxfId="269">
      <pivotArea field="5" type="button" dataOnly="0" labelOnly="1" outline="0" axis="axisRow" fieldPosition="0"/>
    </format>
    <format dxfId="268">
      <pivotArea dataOnly="0" labelOnly="1" outline="0" fieldPosition="0">
        <references count="1">
          <reference field="5" count="0"/>
        </references>
      </pivotArea>
    </format>
    <format dxfId="267">
      <pivotArea dataOnly="0" labelOnly="1" outline="0" fieldPosition="0">
        <references count="1">
          <reference field="4294967294" count="6">
            <x v="0"/>
            <x v="1"/>
            <x v="2"/>
            <x v="3"/>
            <x v="4"/>
            <x v="5"/>
          </reference>
        </references>
      </pivotArea>
    </format>
  </formats>
  <pivotHierarchies count="6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Geography].[Country].&amp;[Franc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hipDateKey"/>
    <pivotHierarchy dragToData="1" caption="COGS"/>
    <pivotHierarchy dragToData="1"/>
    <pivotHierarchy dragToData="1" caption="Total Revenue"/>
    <pivotHierarchy dragToData="1" caption="OrderQuantity"/>
    <pivotHierarchy dragToData="1" caption="Count of Total Profit"/>
    <pivotHierarchy dragToRow="0" dragToCol="0" dragToPage="0" dragToData="1" caption="Transact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All Measures]"/>
        <x15:activeTabTopLevelEntity name="[FactInternetSales]"/>
        <x15:activeTabTopLevelEntity name="[DimDate]"/>
        <x15:activeTabTopLevelEntity name="[DimGeograph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478ED11-ECB2-4EBA-95AE-FD64D7E3812B}" name="PivotTable5" cacheId="929" applyNumberFormats="0" applyBorderFormats="0" applyFontFormats="0" applyPatternFormats="0" applyAlignmentFormats="0" applyWidthHeightFormats="1" dataCaption="Values" tag="65b8246f-bd1e-4ed6-91b8-6baf01f850c9" updatedVersion="7" minRefreshableVersion="3" useAutoFormatting="1" subtotalHiddenItems="1" rowGrandTotals="0" colGrandTotals="0" itemPrintTitles="1" createdVersion="7" indent="0" compact="0" compactData="0" multipleFieldFilters="0" chartFormat="1">
  <location ref="V2:V3" firstHeaderRow="1" firstDataRow="1" firstDataCol="1"/>
  <pivotFields count="2">
    <pivotField axis="axisRow" compact="0" allDrilled="1" outline="0" subtotalTop="0" showAll="0" defaultSubtotal="0" defaultAttributeDrillState="1">
      <items count="1">
        <item s="1" x="0"/>
      </items>
    </pivotField>
    <pivotField compact="0" allDrilled="1" outline="0" subtotalTop="0" showAll="0" dataSourceSort="1" defaultSubtotal="0" defaultAttributeDrillState="1"/>
  </pivotFields>
  <rowFields count="1">
    <field x="0"/>
  </rowFields>
  <rowItems count="1">
    <i>
      <x/>
    </i>
  </rowItems>
  <formats count="5">
    <format dxfId="289">
      <pivotArea type="all" dataOnly="0" outline="0" fieldPosition="0"/>
    </format>
    <format dxfId="288">
      <pivotArea outline="0" collapsedLevelsAreSubtotals="1" fieldPosition="0"/>
    </format>
    <format dxfId="287">
      <pivotArea field="0" type="button" dataOnly="0" labelOnly="1" outline="0" axis="axisRow" fieldPosition="0"/>
    </format>
    <format dxfId="286">
      <pivotArea dataOnly="0" labelOnly="1" outline="0" fieldPosition="0">
        <references count="1">
          <reference field="0" count="0"/>
        </references>
      </pivotArea>
    </format>
    <format dxfId="285">
      <pivotArea dataOnly="0" labelOnly="1" grandRow="1" outline="0" fieldPosition="0"/>
    </format>
  </formats>
  <pivotHierarchies count="6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Geography].[Country].&amp;[Franc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hipDateKey"/>
    <pivotHierarchy dragToData="1" caption="COGS"/>
    <pivotHierarchy dragToData="1"/>
    <pivotHierarchy dragToData="1" caption=" Revenue"/>
    <pivotHierarchy dragToData="1" caption="OrderQuantity"/>
    <pivotHierarchy dragToData="1" caption="Count of Total Profit"/>
    <pivotHierarchy dragToRow="0" dragToCol="0" dragToPage="0" dragToData="1" caption="Transact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InternetSale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92135AE-6F55-47D8-BDFD-3A3C6F8F5FB2}" name="PivotTable9" cacheId="908" applyNumberFormats="0" applyBorderFormats="0" applyFontFormats="0" applyPatternFormats="0" applyAlignmentFormats="0" applyWidthHeightFormats="1" dataCaption="Values" missingCaption="0" tag="2f9348c5-e1bc-43b9-a58a-33639bcc54df" updatedVersion="7" minRefreshableVersion="3" useAutoFormatting="1" subtotalHiddenItems="1" rowGrandTotals="0" colGrandTotals="0" itemPrintTitles="1" createdVersion="7" indent="0" showEmptyRow="1" showEmptyCol="1" compact="0" compactData="0" multipleFieldFilters="0" chartFormat="22">
  <location ref="AE2:AG6" firstHeaderRow="0" firstDataRow="1" firstDataCol="1"/>
  <pivotFields count="6">
    <pivotField dataField="1" compact="0" outline="0" subtotalTop="0" showAll="0" defaultSubtotal="0"/>
    <pivotField compact="0" allDrilled="1" outline="0" subtotalTop="0" showAll="0" dataSourceSort="1" defaultSubtotal="0" defaultAttributeDrillState="1"/>
    <pivotField compact="0" allDrilled="1" outline="0"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xis="axisRow" compact="0" allDrilled="1" outline="0" subtotalTop="0" showAll="0" dataSourceSort="1" defaultSubtotal="0" defaultAttributeDrillState="1">
      <items count="4">
        <item x="0"/>
        <item x="1"/>
        <item x="2"/>
        <item x="3"/>
      </items>
    </pivotField>
    <pivotField compact="0" allDrilled="1" outline="0"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3"/>
  </rowFields>
  <rowItems count="4">
    <i>
      <x/>
    </i>
    <i>
      <x v="1"/>
    </i>
    <i>
      <x v="2"/>
    </i>
    <i>
      <x v="3"/>
    </i>
  </rowItems>
  <colFields count="1">
    <field x="-2"/>
  </colFields>
  <colItems count="2">
    <i>
      <x/>
    </i>
    <i i="1">
      <x v="1"/>
    </i>
  </colItems>
  <dataFields count="2">
    <dataField name=" Profit" fld="0" baseField="0" baseItem="0" numFmtId="172"/>
    <dataField name="Sum of Total Profit" fld="5" showDataAs="percentOfTotal" baseField="3" baseItem="0" numFmtId="9">
      <extLst>
        <ext xmlns:x14="http://schemas.microsoft.com/office/spreadsheetml/2009/9/main" uri="{E15A36E0-9728-4e99-A89B-3F7291B0FE68}">
          <x14:dataField sourceField="0" uniqueName="[__Xl2].[Measures].[Sum of Total Profit]"/>
        </ext>
      </extLst>
    </dataField>
  </dataFields>
  <formats count="3">
    <format dxfId="250">
      <pivotArea outline="0" fieldPosition="0">
        <references count="1">
          <reference field="4294967294" count="1">
            <x v="1"/>
          </reference>
        </references>
      </pivotArea>
    </format>
    <format dxfId="249">
      <pivotArea outline="0" fieldPosition="0">
        <references count="1">
          <reference field="4294967294" count="1" selected="0">
            <x v="1"/>
          </reference>
        </references>
      </pivotArea>
    </format>
    <format dxfId="165">
      <pivotArea outline="0" fieldPosition="0">
        <references count="1">
          <reference field="4294967294" count="1" selected="0">
            <x v="0"/>
          </reference>
        </references>
      </pivotArea>
    </format>
  </formats>
  <chartFormats count="5">
    <chartFormat chart="13" format="2" series="1">
      <pivotArea type="data" outline="0" fieldPosition="0">
        <references count="1">
          <reference field="4294967294" count="1" selected="0">
            <x v="0"/>
          </reference>
        </references>
      </pivotArea>
    </chartFormat>
    <chartFormat chart="18"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20" format="5" series="1">
      <pivotArea type="data" outline="0" fieldPosition="0">
        <references count="1">
          <reference field="4294967294" count="1" selected="0">
            <x v="0"/>
          </reference>
        </references>
      </pivotArea>
    </chartFormat>
    <chartFormat chart="21" format="5" series="1">
      <pivotArea type="data" outline="0" fieldPosition="0">
        <references count="1">
          <reference field="4294967294" count="1" selected="0">
            <x v="0"/>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ate].[Year].&amp;[200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Geography].[Country].&amp;[Franc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hipDateKey"/>
    <pivotHierarchy dragToData="1" caption="COGS"/>
    <pivotHierarchy dragToData="1"/>
    <pivotHierarchy dragToData="1" caption="Total Revenue"/>
    <pivotHierarchy dragToData="1" caption="OrderQuantity"/>
    <pivotHierarchy dragToData="1" caption="Count of Total Profit"/>
    <pivotHierarchy dragToRow="0" dragToCol="0" dragToPage="0" dragToData="1" caption="Transact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InternetSales]"/>
        <x15:activeTabTopLevelEntity name="[DimDate]"/>
        <x15:activeTabTopLevelEntity name="[DimGeograph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91A7B8C-397A-4B07-81F3-934388C7FC10}" name="PivotTable2" cacheId="917" applyNumberFormats="0" applyBorderFormats="0" applyFontFormats="0" applyPatternFormats="0" applyAlignmentFormats="0" applyWidthHeightFormats="1" dataCaption="Values" tag="2f9348c5-e1bc-43b9-a58a-33639bcc54df" updatedVersion="7" minRefreshableVersion="3" useAutoFormatting="1" subtotalHiddenItems="1" rowGrandTotals="0" colGrandTotals="0" itemPrintTitles="1" createdVersion="7" indent="0" compact="0" compactData="0" multipleFieldFilters="0" chartFormat="15">
  <location ref="B2:C14" firstHeaderRow="1" firstDataRow="1" firstDataCol="1"/>
  <pivotFields count="4">
    <pivotField dataField="1" compact="0" outline="0" subtotalTop="0" showAll="0" defaultSubtotal="0"/>
    <pivotField compact="0" allDrilled="1" outline="0" subtotalTop="0" showAll="0" dataSourceSort="1" defaultSubtotal="0" defaultAttributeDrillState="1"/>
    <pivotField axis="axisRow" compact="0" allDrilled="1" outline="0" subtotalTop="0" showAll="0" dataSourceSort="1" defaultSubtotal="0" defaultAttributeDrillState="1">
      <items count="12">
        <item x="0"/>
        <item x="1"/>
        <item x="2"/>
        <item x="3"/>
        <item x="4"/>
        <item x="5"/>
        <item x="6"/>
        <item x="7"/>
        <item x="8"/>
        <item x="9"/>
        <item x="10"/>
        <item x="11"/>
      </items>
    </pivotField>
    <pivotField compact="0" allDrilled="1" outline="0" subtotalTop="0" showAll="0" dataSourceSort="1" defaultSubtotal="0" defaultAttributeDrillState="1"/>
  </pivotFields>
  <rowFields count="1">
    <field x="2"/>
  </rowFields>
  <rowItems count="12">
    <i>
      <x/>
    </i>
    <i>
      <x v="1"/>
    </i>
    <i>
      <x v="2"/>
    </i>
    <i>
      <x v="3"/>
    </i>
    <i>
      <x v="4"/>
    </i>
    <i>
      <x v="5"/>
    </i>
    <i>
      <x v="6"/>
    </i>
    <i>
      <x v="7"/>
    </i>
    <i>
      <x v="8"/>
    </i>
    <i>
      <x v="9"/>
    </i>
    <i>
      <x v="10"/>
    </i>
    <i>
      <x v="11"/>
    </i>
  </rowItems>
  <colItems count="1">
    <i/>
  </colItems>
  <dataFields count="1">
    <dataField name=" Profit" fld="0" baseField="0" baseItem="0" numFmtId="166"/>
  </dataFields>
  <formats count="1">
    <format dxfId="251">
      <pivotArea outline="0" fieldPosition="0">
        <references count="1">
          <reference field="4294967294" count="1" selected="0">
            <x v="0"/>
          </reference>
        </references>
      </pivotArea>
    </format>
  </formats>
  <chartFormats count="1">
    <chartFormat chart="13" format="2" series="1">
      <pivotArea type="data" outline="0" fieldPosition="0">
        <references count="1">
          <reference field="4294967294" count="1" selected="0">
            <x v="0"/>
          </reference>
        </references>
      </pivotArea>
    </chartFormat>
  </chartFormats>
  <pivotHierarchies count="62">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ate].[Year].&amp;[200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Geography].[Country].&amp;[Franc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hipDateKey"/>
    <pivotHierarchy dragToData="1" caption="COGS"/>
    <pivotHierarchy dragToData="1"/>
    <pivotHierarchy dragToData="1" caption="Total Revenue"/>
    <pivotHierarchy dragToData="1" caption="OrderQuantity"/>
    <pivotHierarchy dragToData="1" caption="Count of Total Profit"/>
    <pivotHierarchy dragToRow="0" dragToCol="0" dragToPage="0" dragToData="1" caption="Transact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InternetSale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391A871-4F4A-4ABE-8D32-AA5B4DECF0FA}" name="PivotTable8" cacheId="911" applyNumberFormats="0" applyBorderFormats="0" applyFontFormats="0" applyPatternFormats="0" applyAlignmentFormats="0" applyWidthHeightFormats="1" dataCaption="Values" tag="2f9348c5-e1bc-43b9-a58a-33639bcc54df" updatedVersion="7" minRefreshableVersion="3" useAutoFormatting="1" subtotalHiddenItems="1" rowGrandTotals="0" colGrandTotals="0" itemPrintTitles="1" createdVersion="7" indent="0" compact="0" compactData="0" multipleFieldFilters="0" chartFormat="22">
  <location ref="Y2:Z4" firstHeaderRow="1" firstDataRow="1" firstDataCol="1"/>
  <pivotFields count="5">
    <pivotField dataField="1" compact="0" outline="0" subtotalTop="0" showAll="0" defaultSubtotal="0"/>
    <pivotField compact="0" allDrilled="1" outline="0" subtotalTop="0" showAll="0" dataSourceSort="1" defaultSubtotal="0" defaultAttributeDrillState="1"/>
    <pivotField compact="0" allDrilled="1" outline="0"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xis="axisRow" compact="0" allDrilled="1" outline="0" subtotalTop="0" showAll="0" dataSourceSort="1" defaultSubtotal="0" defaultAttributeDrillState="1">
      <items count="2">
        <item x="0"/>
        <item x="1"/>
      </items>
    </pivotField>
    <pivotField compact="0" allDrilled="1" outline="0" subtotalTop="0" showAll="0" dataSourceSort="1" defaultSubtotal="0" defaultAttributeDrillState="1"/>
  </pivotFields>
  <rowFields count="1">
    <field x="3"/>
  </rowFields>
  <rowItems count="2">
    <i>
      <x/>
    </i>
    <i>
      <x v="1"/>
    </i>
  </rowItems>
  <colItems count="1">
    <i/>
  </colItems>
  <dataFields count="1">
    <dataField name=" Profit" fld="0" baseField="0" baseItem="0" numFmtId="166"/>
  </dataFields>
  <formats count="1">
    <format dxfId="252">
      <pivotArea outline="0" fieldPosition="0">
        <references count="1">
          <reference field="4294967294" count="1" selected="0">
            <x v="0"/>
          </reference>
        </references>
      </pivotArea>
    </format>
  </formats>
  <chartFormats count="12">
    <chartFormat chart="13" format="2" series="1">
      <pivotArea type="data" outline="0" fieldPosition="0">
        <references count="1">
          <reference field="4294967294" count="1" selected="0">
            <x v="0"/>
          </reference>
        </references>
      </pivotArea>
    </chartFormat>
    <chartFormat chart="18" format="0" series="1">
      <pivotArea type="data" outline="0" fieldPosition="0">
        <references count="1">
          <reference field="4294967294" count="1" selected="0">
            <x v="0"/>
          </reference>
        </references>
      </pivotArea>
    </chartFormat>
    <chartFormat chart="18" format="1">
      <pivotArea type="data" outline="0" fieldPosition="0">
        <references count="2">
          <reference field="4294967294" count="1" selected="0">
            <x v="0"/>
          </reference>
          <reference field="3" count="1" selected="0">
            <x v="0"/>
          </reference>
        </references>
      </pivotArea>
    </chartFormat>
    <chartFormat chart="19" format="2" series="1">
      <pivotArea type="data" outline="0" fieldPosition="0">
        <references count="1">
          <reference field="4294967294" count="1" selected="0">
            <x v="0"/>
          </reference>
        </references>
      </pivotArea>
    </chartFormat>
    <chartFormat chart="19" format="3">
      <pivotArea type="data" outline="0" fieldPosition="0">
        <references count="2">
          <reference field="4294967294" count="1" selected="0">
            <x v="0"/>
          </reference>
          <reference field="3" count="1" selected="0">
            <x v="0"/>
          </reference>
        </references>
      </pivotArea>
    </chartFormat>
    <chartFormat chart="19" format="4">
      <pivotArea type="data" outline="0" fieldPosition="0">
        <references count="2">
          <reference field="4294967294" count="1" selected="0">
            <x v="0"/>
          </reference>
          <reference field="3" count="1" selected="0">
            <x v="1"/>
          </reference>
        </references>
      </pivotArea>
    </chartFormat>
    <chartFormat chart="20" format="5" series="1">
      <pivotArea type="data" outline="0" fieldPosition="0">
        <references count="1">
          <reference field="4294967294" count="1" selected="0">
            <x v="0"/>
          </reference>
        </references>
      </pivotArea>
    </chartFormat>
    <chartFormat chart="20" format="6">
      <pivotArea type="data" outline="0" fieldPosition="0">
        <references count="2">
          <reference field="4294967294" count="1" selected="0">
            <x v="0"/>
          </reference>
          <reference field="3" count="1" selected="0">
            <x v="0"/>
          </reference>
        </references>
      </pivotArea>
    </chartFormat>
    <chartFormat chart="20" format="7">
      <pivotArea type="data" outline="0" fieldPosition="0">
        <references count="2">
          <reference field="4294967294" count="1" selected="0">
            <x v="0"/>
          </reference>
          <reference field="3" count="1" selected="0">
            <x v="1"/>
          </reference>
        </references>
      </pivotArea>
    </chartFormat>
    <chartFormat chart="21" format="5" series="1">
      <pivotArea type="data" outline="0" fieldPosition="0">
        <references count="1">
          <reference field="4294967294" count="1" selected="0">
            <x v="0"/>
          </reference>
        </references>
      </pivotArea>
    </chartFormat>
    <chartFormat chart="21" format="6">
      <pivotArea type="data" outline="0" fieldPosition="0">
        <references count="2">
          <reference field="4294967294" count="1" selected="0">
            <x v="0"/>
          </reference>
          <reference field="3" count="1" selected="0">
            <x v="0"/>
          </reference>
        </references>
      </pivotArea>
    </chartFormat>
    <chartFormat chart="21" format="7">
      <pivotArea type="data" outline="0" fieldPosition="0">
        <references count="2">
          <reference field="4294967294" count="1" selected="0">
            <x v="0"/>
          </reference>
          <reference field="3" count="1" selected="0">
            <x v="1"/>
          </reference>
        </references>
      </pivotArea>
    </chartFormat>
  </chartFormats>
  <pivotHierarchies count="62">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ate].[Year].&amp;[200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Geography].[Country].&amp;[Franc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hipDateKey"/>
    <pivotHierarchy dragToData="1" caption="COGS"/>
    <pivotHierarchy dragToData="1"/>
    <pivotHierarchy dragToData="1" caption="Total Revenue"/>
    <pivotHierarchy dragToData="1" caption="OrderQuantity"/>
    <pivotHierarchy dragToData="1" caption="Count of Total Profit"/>
    <pivotHierarchy dragToRow="0" dragToCol="0" dragToPage="0" dragToData="1" caption="Transact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InternetSale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AC053A5-9171-485D-8EFB-8AECA434C9BF}" name="PivotTable7" cacheId="914" applyNumberFormats="0" applyBorderFormats="0" applyFontFormats="0" applyPatternFormats="0" applyAlignmentFormats="0" applyWidthHeightFormats="1" dataCaption="Values" tag="2f9348c5-e1bc-43b9-a58a-33639bcc54df" updatedVersion="7" minRefreshableVersion="3" useAutoFormatting="1" subtotalHiddenItems="1" rowGrandTotals="0" colGrandTotals="0" itemPrintTitles="1" createdVersion="7" indent="0" compact="0" compactData="0" multipleFieldFilters="0" chartFormat="15">
  <location ref="J2:K9" firstHeaderRow="1" firstDataRow="1" firstDataCol="1"/>
  <pivotFields count="4">
    <pivotField dataField="1" compact="0" outline="0" subtotalTop="0" showAll="0" defaultSubtotal="0"/>
    <pivotField compact="0" allDrilled="1" outline="0" subtotalTop="0" showAll="0" dataSourceSort="1" defaultSubtotal="0" defaultAttributeDrillState="1"/>
    <pivotField axis="axisRow" compact="0" allDrilled="1" outline="0"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compact="0" allDrilled="1" outline="0" subtotalTop="0" showAll="0" dataSourceSort="1" defaultSubtotal="0" defaultAttributeDrillState="1"/>
  </pivotFields>
  <rowFields count="1">
    <field x="2"/>
  </rowFields>
  <rowItems count="7">
    <i>
      <x v="1"/>
    </i>
    <i>
      <x v="4"/>
    </i>
    <i>
      <x/>
    </i>
    <i>
      <x v="3"/>
    </i>
    <i>
      <x v="5"/>
    </i>
    <i>
      <x v="2"/>
    </i>
    <i>
      <x v="6"/>
    </i>
  </rowItems>
  <colItems count="1">
    <i/>
  </colItems>
  <dataFields count="1">
    <dataField name=" Profit" fld="0" baseField="0" baseItem="0" numFmtId="166"/>
  </dataFields>
  <formats count="1">
    <format dxfId="253">
      <pivotArea outline="0" fieldPosition="0">
        <references count="1">
          <reference field="4294967294" count="1" selected="0">
            <x v="0"/>
          </reference>
        </references>
      </pivotArea>
    </format>
  </formats>
  <chartFormats count="1">
    <chartFormat chart="13" format="2" series="1">
      <pivotArea type="data" outline="0" fieldPosition="0">
        <references count="1">
          <reference field="4294967294" count="1" selected="0">
            <x v="0"/>
          </reference>
        </references>
      </pivotArea>
    </chartFormat>
  </chartFormats>
  <pivotHierarchies count="62">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ate].[Year].&amp;[200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Geography].[Country].&amp;[Franc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hipDateKey"/>
    <pivotHierarchy dragToData="1" caption="COGS"/>
    <pivotHierarchy dragToData="1"/>
    <pivotHierarchy dragToData="1" caption="Total Revenue"/>
    <pivotHierarchy dragToData="1" caption="OrderQuantity"/>
    <pivotHierarchy dragToData="1" caption="Count of Total Profit"/>
    <pivotHierarchy dragToRow="0" dragToCol="0" dragToPage="0" dragToData="1" caption="Transact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InternetSales]"/>
        <x15:activeTabTopLevelEntity name="[DimDate]"/>
        <x15:activeTabTopLevelEntity name="[DimGeograph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70FE873A-6BDC-4334-BE03-86586551C1CE}" sourceName="[DimDate].[Year]">
  <pivotTables>
    <pivotTable tabId="1" name="PivotTable2"/>
    <pivotTable tabId="1" name="PivotTable5"/>
    <pivotTable tabId="9" name="PivotTable2"/>
    <pivotTable tabId="9" name="PivotTable7"/>
    <pivotTable tabId="9" name="PivotTable8"/>
    <pivotTable tabId="9" name="PivotTable9"/>
  </pivotTables>
  <data>
    <olap pivotCacheId="1569787618">
      <levels count="2">
        <level uniqueName="[DimDate].[Year].[(All)]" sourceCaption="(All)" count="0"/>
        <level uniqueName="[DimDate].[Year].[Year]" sourceCaption="Year" count="6">
          <ranges>
            <range startItem="0">
              <i n="[DimDate].[Year].&amp;[2005]" c="2005"/>
              <i n="[DimDate].[Year].&amp;[2006]" c="2006"/>
              <i n="[DimDate].[Year].&amp;[2007]" c="2007"/>
              <i n="[DimDate].[Year].&amp;[2008]" c="2008"/>
              <i n="[DimDate].[Year].&amp;[2009]" c="2009"/>
              <i n="[DimDate].[Year].&amp;[2010]" c="2010"/>
            </range>
          </ranges>
        </level>
      </levels>
      <selections count="1">
        <selection n="[DimDate].[Year].&amp;[2006]"/>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889485CF-01F2-456C-85A5-A904150E4AA8}" sourceName="[DimDate].[Month Name]">
  <pivotTables>
    <pivotTable tabId="1" name="PivotTable6"/>
  </pivotTables>
  <data>
    <olap pivotCacheId="2102866116">
      <levels count="2">
        <level uniqueName="[DimDate].[Month Name].[(All)]" sourceCaption="(All)" count="0"/>
        <level uniqueName="[DimDate].[Month Name].[Month Name]" sourceCaption="Month Name" count="12">
          <ranges>
            <range startItem="0">
              <i n="[DimDate].[Month Name].&amp;[Apr]" c="Apr"/>
              <i n="[DimDate].[Month Name].&amp;[Aug]" c="Aug"/>
              <i n="[DimDate].[Month Name].&amp;[Dec]" c="Dec"/>
              <i n="[DimDate].[Month Name].&amp;[Feb]" c="Feb"/>
              <i n="[DimDate].[Month Name].&amp;[Jan]" c="Jan"/>
              <i n="[DimDate].[Month Name].&amp;[Jul]" c="Jul"/>
              <i n="[DimDate].[Month Name].&amp;[Jun]" c="Jun"/>
              <i n="[DimDate].[Month Name].&amp;[Mar]" c="Mar"/>
              <i n="[DimDate].[Month Name].&amp;[May]" c="May"/>
              <i n="[DimDate].[Month Name].&amp;[Nov]" c="Nov"/>
              <i n="[DimDate].[Month Name].&amp;[Oct]" c="Oct"/>
              <i n="[DimDate].[Month Name].&amp;[Sep]" c="Sep"/>
            </range>
          </ranges>
        </level>
      </levels>
      <selections count="1">
        <selection n="[DimDate].[Month 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F4ABF322-E107-4163-A1D1-5C66ED192C03}" sourceName="[DimGeography].[Country]">
  <pivotTables>
    <pivotTable tabId="9" name="PivotTable9"/>
    <pivotTable tabId="9" name="PivotTable8"/>
    <pivotTable tabId="9" name="PivotTable7"/>
    <pivotTable tabId="9" name="PivotTable2"/>
    <pivotTable tabId="1" name="PivotTable2"/>
    <pivotTable tabId="1" name="PivotTable3"/>
    <pivotTable tabId="1" name="PivotTable6"/>
    <pivotTable tabId="1" name="PivotTable5"/>
  </pivotTables>
  <data>
    <olap pivotCacheId="1569787618">
      <levels count="2">
        <level uniqueName="[DimGeography].[Country].[(All)]" sourceCaption="(All)" count="0"/>
        <level uniqueName="[DimGeography].[Country].[Country]" sourceCaption="Country" count="6">
          <ranges>
            <range startItem="0">
              <i n="[DimGeography].[Country].&amp;[Australia]" c="Australia"/>
              <i n="[DimGeography].[Country].&amp;[Canada]" c="Canada"/>
              <i n="[DimGeography].[Country].&amp;[France]" c="France"/>
              <i n="[DimGeography].[Country].&amp;[Germany]" c="Germany"/>
              <i n="[DimGeography].[Country].&amp;[United Kingdom]" c="United Kingdom"/>
              <i n="[DimGeography].[Country].&amp;[United States]" c="United States"/>
            </range>
          </ranges>
        </level>
      </levels>
      <selections count="1">
        <selection n="[DimGeography].[Country].&amp;[France]"/>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EEF6C2C5-1E76-479B-947E-A509CCDF3FFC}" cache="Slicer_Year" caption="Year" columnCount="3" level="1" style="SlicerStyleLight1 2" rowHeight="241300"/>
  <slicer name="Month Name" xr10:uid="{4EAFD805-0261-402B-A3F8-8B4D3D0B5AD8}" cache="Slicer_Month_Name" caption="Month Name" columnCount="3" level="1" style="SlicerStyleLight1 2" rowHeight="241300"/>
  <slicer name="Country" xr10:uid="{8AC20EC0-0D1B-497F-B73A-85A00AD9CED8}" cache="Slicer_Country" caption="Country" level="1" style="SlicerStyleLight1 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7"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ctrlProp" Target="../ctrlProps/ctrlProp3.xml"/><Relationship Id="rId5" Type="http://schemas.openxmlformats.org/officeDocument/2006/relationships/ctrlProp" Target="../ctrlProps/ctrlProp2.xml"/><Relationship Id="rId4" Type="http://schemas.openxmlformats.org/officeDocument/2006/relationships/ctrlProp" Target="../ctrlProps/ctrlProp1.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4"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56D914-F2D4-40E1-96FC-5BEEE138E811}">
  <sheetPr codeName="Sheet2"/>
  <dimension ref="A1"/>
  <sheetViews>
    <sheetView workbookViewId="0">
      <selection sqref="A1:F18485"/>
    </sheetView>
  </sheetViews>
  <sheetFormatPr defaultRowHeight="14.5" x14ac:dyDescent="0.35"/>
  <cols>
    <col min="1" max="1" width="14.26953125" bestFit="1" customWidth="1"/>
    <col min="2" max="2" width="15.26953125" bestFit="1" customWidth="1"/>
    <col min="3" max="4" width="22.36328125" bestFit="1" customWidth="1"/>
    <col min="5" max="5" width="11.1796875" bestFit="1" customWidth="1"/>
    <col min="6" max="6" width="14.36328125" bestFit="1" customWidth="1"/>
  </cols>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3"/>
  <dimension ref="B2:X38"/>
  <sheetViews>
    <sheetView topLeftCell="S1" zoomScaleNormal="100" workbookViewId="0">
      <selection activeCell="V2" sqref="V2"/>
    </sheetView>
  </sheetViews>
  <sheetFormatPr defaultRowHeight="14.5" x14ac:dyDescent="0.35"/>
  <cols>
    <col min="2" max="2" width="10.7265625" bestFit="1" customWidth="1"/>
    <col min="3" max="3" width="9" bestFit="1" customWidth="1"/>
    <col min="4" max="4" width="9.26953125" bestFit="1" customWidth="1"/>
    <col min="5" max="5" width="11.453125" bestFit="1" customWidth="1"/>
    <col min="6" max="6" width="10.81640625" bestFit="1" customWidth="1"/>
    <col min="7" max="7" width="11.453125" bestFit="1" customWidth="1"/>
    <col min="8" max="8" width="14.6328125" bestFit="1" customWidth="1"/>
    <col min="9" max="9" width="23.90625" bestFit="1" customWidth="1"/>
    <col min="10" max="10" width="10.26953125" bestFit="1" customWidth="1"/>
    <col min="11" max="11" width="11.453125" bestFit="1" customWidth="1"/>
    <col min="12" max="12" width="4.6328125" style="18" customWidth="1"/>
    <col min="13" max="13" width="6.81640625" bestFit="1" customWidth="1"/>
    <col min="14" max="14" width="9.08984375" bestFit="1" customWidth="1"/>
    <col min="15" max="15" width="13.1796875" bestFit="1" customWidth="1"/>
    <col min="16" max="16" width="16.6328125" bestFit="1" customWidth="1"/>
    <col min="17" max="17" width="12.7265625" bestFit="1" customWidth="1"/>
    <col min="18" max="18" width="11.453125" bestFit="1" customWidth="1"/>
    <col min="19" max="19" width="9.26953125" bestFit="1" customWidth="1"/>
    <col min="20" max="20" width="23.90625" bestFit="1" customWidth="1"/>
    <col min="21" max="21" width="10.26953125" bestFit="1" customWidth="1"/>
    <col min="22" max="22" width="6.81640625" bestFit="1" customWidth="1"/>
    <col min="24" max="24" width="17.453125" bestFit="1" customWidth="1"/>
    <col min="25" max="25" width="4.81640625" bestFit="1" customWidth="1"/>
    <col min="26" max="26" width="10.81640625" bestFit="1" customWidth="1"/>
    <col min="27" max="27" width="11" bestFit="1" customWidth="1"/>
  </cols>
  <sheetData>
    <row r="2" spans="2:24" x14ac:dyDescent="0.35">
      <c r="B2" t="s">
        <v>1</v>
      </c>
      <c r="C2" t="s">
        <v>2</v>
      </c>
      <c r="D2" t="s">
        <v>5</v>
      </c>
      <c r="E2" t="s">
        <v>3</v>
      </c>
      <c r="F2" t="s">
        <v>7</v>
      </c>
      <c r="G2" t="s">
        <v>8</v>
      </c>
      <c r="H2" t="s">
        <v>9</v>
      </c>
      <c r="I2" t="s">
        <v>10</v>
      </c>
      <c r="J2" t="s">
        <v>4</v>
      </c>
      <c r="N2" s="22" t="s">
        <v>0</v>
      </c>
      <c r="O2" s="8" t="s">
        <v>1</v>
      </c>
      <c r="P2" s="8" t="s">
        <v>11</v>
      </c>
      <c r="Q2" s="8" t="s">
        <v>2</v>
      </c>
      <c r="R2" s="8" t="s">
        <v>5</v>
      </c>
      <c r="S2" s="8" t="s">
        <v>3</v>
      </c>
      <c r="T2" s="8" t="s">
        <v>10</v>
      </c>
      <c r="V2" s="12" t="s">
        <v>0</v>
      </c>
      <c r="X2" t="s">
        <v>20</v>
      </c>
    </row>
    <row r="3" spans="2:24" x14ac:dyDescent="0.35">
      <c r="B3" s="5">
        <v>2438</v>
      </c>
      <c r="C3" s="5">
        <v>5454127.9142000023</v>
      </c>
      <c r="D3" s="5">
        <v>233</v>
      </c>
      <c r="E3" s="5">
        <v>3247031.3452000008</v>
      </c>
      <c r="F3" s="1">
        <v>606</v>
      </c>
      <c r="G3" s="1">
        <v>51</v>
      </c>
      <c r="H3" s="2">
        <v>555</v>
      </c>
      <c r="I3" s="3">
        <v>0.40466534773666579</v>
      </c>
      <c r="J3" s="5">
        <v>2207096.5689999997</v>
      </c>
      <c r="N3" s="8">
        <v>2005</v>
      </c>
      <c r="O3" s="19">
        <v>548</v>
      </c>
      <c r="P3" s="19">
        <v>674437.36800000013</v>
      </c>
      <c r="Q3" s="19">
        <v>1667134.4908000005</v>
      </c>
      <c r="R3" s="19">
        <v>59</v>
      </c>
      <c r="S3" s="19">
        <v>992697.12280000036</v>
      </c>
      <c r="T3" s="23">
        <v>0.40454886616637681</v>
      </c>
      <c r="V3" s="13">
        <v>2006</v>
      </c>
      <c r="X3">
        <f>COUNTA(V3:V8)</f>
        <v>1</v>
      </c>
    </row>
    <row r="4" spans="2:24" x14ac:dyDescent="0.35">
      <c r="N4" s="8">
        <v>2006</v>
      </c>
      <c r="O4" s="19">
        <v>2438</v>
      </c>
      <c r="P4" s="19">
        <v>2207096.5689999997</v>
      </c>
      <c r="Q4" s="19">
        <v>5454127.9142000023</v>
      </c>
      <c r="R4" s="19">
        <v>233</v>
      </c>
      <c r="S4" s="19">
        <v>3247031.3452000008</v>
      </c>
      <c r="T4" s="23">
        <v>0.40466534773666579</v>
      </c>
    </row>
    <row r="5" spans="2:24" x14ac:dyDescent="0.35">
      <c r="N5" s="8">
        <v>2007</v>
      </c>
      <c r="O5" s="19">
        <v>23578</v>
      </c>
      <c r="P5" s="19">
        <v>4234284.5858999863</v>
      </c>
      <c r="Q5" s="19">
        <v>10273625.11300005</v>
      </c>
      <c r="R5" s="19">
        <v>2291</v>
      </c>
      <c r="S5" s="19">
        <v>6039340.5271000033</v>
      </c>
      <c r="T5" s="23">
        <v>0.41215097293573649</v>
      </c>
    </row>
    <row r="6" spans="2:24" x14ac:dyDescent="0.35">
      <c r="C6" s="9" t="s">
        <v>12</v>
      </c>
      <c r="D6" s="9">
        <v>1</v>
      </c>
      <c r="N6" s="8">
        <v>2008</v>
      </c>
      <c r="O6" s="19">
        <v>30549</v>
      </c>
      <c r="P6" s="19">
        <v>4009847.7755999942</v>
      </c>
      <c r="Q6" s="19">
        <v>9662977.0700000618</v>
      </c>
      <c r="R6" s="19">
        <v>2975</v>
      </c>
      <c r="S6" s="19">
        <v>5653129.2944000084</v>
      </c>
      <c r="T6" s="23">
        <v>0.41497022569256375</v>
      </c>
    </row>
    <row r="8" spans="2:24" x14ac:dyDescent="0.35">
      <c r="B8" s="12" t="s">
        <v>0</v>
      </c>
      <c r="C8" s="13" t="s">
        <v>18</v>
      </c>
      <c r="D8" s="13" t="s">
        <v>19</v>
      </c>
      <c r="E8" s="13" t="s">
        <v>5</v>
      </c>
    </row>
    <row r="9" spans="2:24" x14ac:dyDescent="0.35">
      <c r="B9" s="13">
        <v>2005</v>
      </c>
      <c r="C9" s="14">
        <v>1667134.4908000005</v>
      </c>
      <c r="D9" s="14">
        <v>674437.36800000013</v>
      </c>
      <c r="E9" s="10">
        <v>59</v>
      </c>
      <c r="N9" s="6" t="s">
        <v>4</v>
      </c>
      <c r="O9" s="6" t="s">
        <v>0</v>
      </c>
      <c r="P9" s="6" t="s">
        <v>23</v>
      </c>
      <c r="Q9" s="6" t="s">
        <v>24</v>
      </c>
    </row>
    <row r="10" spans="2:24" x14ac:dyDescent="0.35">
      <c r="B10" s="13">
        <v>2006</v>
      </c>
      <c r="C10" s="14">
        <v>5454127.9142000023</v>
      </c>
      <c r="D10" s="14">
        <v>2207096.5689999997</v>
      </c>
      <c r="E10" s="10">
        <v>233</v>
      </c>
      <c r="N10" s="8" t="s">
        <v>21</v>
      </c>
      <c r="O10" s="8">
        <f>IF($X$3= 1, $V$3, 0)</f>
        <v>2006</v>
      </c>
      <c r="P10" s="19">
        <f>VLOOKUP(O10,Lookup_table,3,FALSE)</f>
        <v>2207096.5689999997</v>
      </c>
      <c r="Q10" s="20">
        <f>P10/SUM(P10:P11)</f>
        <v>0.76594501999786779</v>
      </c>
    </row>
    <row r="11" spans="2:24" x14ac:dyDescent="0.35">
      <c r="B11" s="13">
        <v>2007</v>
      </c>
      <c r="C11" s="14">
        <v>10273625.11300005</v>
      </c>
      <c r="D11" s="14">
        <v>4234284.5858999863</v>
      </c>
      <c r="E11" s="10">
        <v>2291</v>
      </c>
      <c r="N11" s="8" t="s">
        <v>22</v>
      </c>
      <c r="O11" s="8">
        <f>IF($V$3&gt;2005,O10-1,  0)</f>
        <v>2005</v>
      </c>
      <c r="P11" s="19">
        <f>VLOOKUP(O11,Lookup_table,3,FALSE)</f>
        <v>674437.36800000013</v>
      </c>
      <c r="Q11" s="20">
        <f>P11/SUM(P10:P11)</f>
        <v>0.23405498000213215</v>
      </c>
    </row>
    <row r="12" spans="2:24" x14ac:dyDescent="0.35">
      <c r="B12" s="13">
        <v>2008</v>
      </c>
      <c r="C12" s="14">
        <v>9662977.0700000618</v>
      </c>
      <c r="D12" s="14">
        <v>4009847.7755999942</v>
      </c>
      <c r="E12" s="10">
        <v>2975</v>
      </c>
      <c r="N12" s="6" t="s">
        <v>25</v>
      </c>
      <c r="O12" s="6"/>
      <c r="P12" s="6"/>
      <c r="Q12" s="24">
        <f>Q10-Q11</f>
        <v>0.53189003999573559</v>
      </c>
    </row>
    <row r="13" spans="2:24" x14ac:dyDescent="0.35">
      <c r="B13" s="13" t="s">
        <v>6</v>
      </c>
      <c r="C13" s="14">
        <v>27057864.587999918</v>
      </c>
      <c r="D13" s="14">
        <v>11125666.298500013</v>
      </c>
      <c r="E13" s="15">
        <v>5558</v>
      </c>
    </row>
    <row r="14" spans="2:24" x14ac:dyDescent="0.35">
      <c r="N14" s="6" t="s">
        <v>4</v>
      </c>
      <c r="O14" s="6" t="s">
        <v>0</v>
      </c>
      <c r="P14" s="6" t="s">
        <v>3</v>
      </c>
      <c r="Q14" s="6" t="s">
        <v>24</v>
      </c>
    </row>
    <row r="15" spans="2:24" x14ac:dyDescent="0.35">
      <c r="N15" s="8" t="s">
        <v>21</v>
      </c>
      <c r="O15" s="8">
        <f>IF($X$3= 1, $V$3, 0)</f>
        <v>2006</v>
      </c>
      <c r="P15" s="19">
        <f>VLOOKUP(O15,Lookup_table,6,FALSE)</f>
        <v>3247031.3452000008</v>
      </c>
      <c r="Q15" s="20">
        <f>P15/SUM(P15:P16)</f>
        <v>0.76585832552897348</v>
      </c>
    </row>
    <row r="16" spans="2:24" x14ac:dyDescent="0.35">
      <c r="B16" s="7" t="str">
        <f>B8</f>
        <v>Year</v>
      </c>
      <c r="C16" s="11" t="str">
        <f>_xlfn.IFS($D$6= 1, C8, $D$6=2, D8,$D$6=3,E8)</f>
        <v xml:space="preserve"> Revenue</v>
      </c>
      <c r="D16" s="11" t="str">
        <f xml:space="preserve"> "Average" &amp; C16</f>
        <v>Average Revenue</v>
      </c>
      <c r="E16" s="11" t="s">
        <v>13</v>
      </c>
      <c r="N16" s="8" t="s">
        <v>22</v>
      </c>
      <c r="O16" s="8">
        <f>IF($V$3&gt;2005,O15-1,  0)</f>
        <v>2005</v>
      </c>
      <c r="P16" s="19">
        <f>VLOOKUP(O16,Lookup_table,6,FALSE)</f>
        <v>992697.12280000036</v>
      </c>
      <c r="Q16" s="20">
        <f>P16/SUM(P15:P16)</f>
        <v>0.23414167447102655</v>
      </c>
    </row>
    <row r="17" spans="2:17" x14ac:dyDescent="0.35">
      <c r="B17" s="8">
        <f t="shared" ref="B17:B20" si="0">B9</f>
        <v>2005</v>
      </c>
      <c r="C17" s="10">
        <f>_xlfn.IFS($D$6= 1, C9, $D$6=2, D9,$D$6=3,E9)</f>
        <v>1667134.4908000005</v>
      </c>
      <c r="D17" s="10">
        <f>AVERAGE($C$17:$C$20)</f>
        <v>6764466.1470000278</v>
      </c>
      <c r="E17" s="10" t="str">
        <f>IF(C17&gt;D17,C17, " ")</f>
        <v xml:space="preserve"> </v>
      </c>
      <c r="N17" s="6" t="s">
        <v>25</v>
      </c>
      <c r="O17" s="6"/>
      <c r="P17" s="6"/>
      <c r="Q17" s="24">
        <f>Q15-Q16</f>
        <v>0.53171665105794697</v>
      </c>
    </row>
    <row r="18" spans="2:17" x14ac:dyDescent="0.35">
      <c r="B18" s="8">
        <f t="shared" si="0"/>
        <v>2006</v>
      </c>
      <c r="C18" s="10">
        <f t="shared" ref="C18:C20" si="1">_xlfn.IFS($D$6= 1, C10, $D$6=2, D10,$D$6=3,E10)</f>
        <v>5454127.9142000023</v>
      </c>
      <c r="D18" s="10">
        <f>AVERAGE($C$17:$C$20)</f>
        <v>6764466.1470000278</v>
      </c>
      <c r="E18" s="10" t="str">
        <f>IF(C18&gt;D18,C18, " ")</f>
        <v xml:space="preserve"> </v>
      </c>
    </row>
    <row r="19" spans="2:17" x14ac:dyDescent="0.35">
      <c r="B19" s="8">
        <f t="shared" si="0"/>
        <v>2007</v>
      </c>
      <c r="C19" s="10">
        <f t="shared" si="1"/>
        <v>10273625.11300005</v>
      </c>
      <c r="D19" s="10">
        <f>AVERAGE($C$17:$C$20)</f>
        <v>6764466.1470000278</v>
      </c>
      <c r="E19" s="10">
        <f>IF(C19&gt;D19,C19, " ")</f>
        <v>10273625.11300005</v>
      </c>
      <c r="N19" s="6" t="s">
        <v>4</v>
      </c>
      <c r="O19" s="6" t="s">
        <v>0</v>
      </c>
      <c r="P19" s="6" t="s">
        <v>26</v>
      </c>
      <c r="Q19" s="6" t="s">
        <v>24</v>
      </c>
    </row>
    <row r="20" spans="2:17" x14ac:dyDescent="0.35">
      <c r="B20" s="8">
        <f t="shared" si="0"/>
        <v>2008</v>
      </c>
      <c r="C20" s="10">
        <f t="shared" si="1"/>
        <v>9662977.0700000618</v>
      </c>
      <c r="D20" s="10">
        <f>AVERAGE($C$17:$C$20)</f>
        <v>6764466.1470000278</v>
      </c>
      <c r="E20" s="10">
        <f>IF(C20&gt;D20,C20, " ")</f>
        <v>9662977.0700000618</v>
      </c>
      <c r="N20" s="8" t="s">
        <v>21</v>
      </c>
      <c r="O20" s="8">
        <f>IF($X$3= 1, $V$3, 0)</f>
        <v>2006</v>
      </c>
      <c r="P20" s="19">
        <f>VLOOKUP(O20,Lookup_table,4,FALSE)</f>
        <v>5454127.9142000023</v>
      </c>
      <c r="Q20" s="20">
        <f>P20/SUM(P20:P21)</f>
        <v>0.765893405412295</v>
      </c>
    </row>
    <row r="21" spans="2:17" x14ac:dyDescent="0.35">
      <c r="N21" s="8" t="s">
        <v>22</v>
      </c>
      <c r="O21" s="8">
        <f>IF($V$3&gt;2005,O20-1,  0)</f>
        <v>2005</v>
      </c>
      <c r="P21" s="19">
        <f>VLOOKUP(O21,Lookup_table,4,FALSE)</f>
        <v>1667134.4908000005</v>
      </c>
      <c r="Q21" s="20">
        <f>P21/SUM(P20:P21)</f>
        <v>0.23410659458770497</v>
      </c>
    </row>
    <row r="22" spans="2:17" x14ac:dyDescent="0.35">
      <c r="N22" s="6" t="s">
        <v>25</v>
      </c>
      <c r="O22" s="6"/>
      <c r="P22" s="6"/>
      <c r="Q22" s="24">
        <f>Q20-Q21</f>
        <v>0.53178681082459001</v>
      </c>
    </row>
    <row r="23" spans="2:17" x14ac:dyDescent="0.35">
      <c r="C23" t="s">
        <v>14</v>
      </c>
      <c r="D23" t="s">
        <v>17</v>
      </c>
    </row>
    <row r="24" spans="2:17" ht="87" x14ac:dyDescent="0.35">
      <c r="B24" t="s">
        <v>15</v>
      </c>
      <c r="C24" s="4">
        <f>SUM(E17:E20)</f>
        <v>19936602.18300011</v>
      </c>
      <c r="D24" s="17" t="str">
        <f xml:space="preserve"> "of " &amp; C16 &amp; " came from highlighted years"</f>
        <v>of  Revenue came from highlighted years</v>
      </c>
      <c r="N24" s="6" t="s">
        <v>4</v>
      </c>
      <c r="O24" s="6" t="s">
        <v>0</v>
      </c>
      <c r="P24" s="6" t="s">
        <v>27</v>
      </c>
      <c r="Q24" s="6" t="s">
        <v>24</v>
      </c>
    </row>
    <row r="25" spans="2:17" x14ac:dyDescent="0.35">
      <c r="B25" t="s">
        <v>16</v>
      </c>
      <c r="C25" s="16">
        <f>C24/SUM(C17:C20)</f>
        <v>0.7368135840195531</v>
      </c>
      <c r="N25" s="8" t="s">
        <v>21</v>
      </c>
      <c r="O25" s="8">
        <f>IF($X$3= 1, $V$3, 0)</f>
        <v>2006</v>
      </c>
      <c r="P25" s="21">
        <f>VLOOKUP(O25,Lookup_table,7,FALSE)</f>
        <v>0.40466534773666579</v>
      </c>
      <c r="Q25" s="20">
        <f>P25/SUM(P25:P26)</f>
        <v>0.50007197202439579</v>
      </c>
    </row>
    <row r="26" spans="2:17" x14ac:dyDescent="0.35">
      <c r="N26" s="8" t="s">
        <v>22</v>
      </c>
      <c r="O26" s="8">
        <f>IF($V$3&gt;2005,O25-1,  0)</f>
        <v>2005</v>
      </c>
      <c r="P26" s="21">
        <f>VLOOKUP(O26,Lookup_table,7,FALSE)</f>
        <v>0.40454886616637681</v>
      </c>
      <c r="Q26" s="20">
        <f>P26/SUM(P25:P26)</f>
        <v>0.49992802797560415</v>
      </c>
    </row>
    <row r="27" spans="2:17" x14ac:dyDescent="0.35">
      <c r="N27" s="6" t="s">
        <v>25</v>
      </c>
      <c r="O27" s="6"/>
      <c r="P27" s="6"/>
      <c r="Q27" s="24">
        <f>Q25-Q26</f>
        <v>1.4394404879164435E-4</v>
      </c>
    </row>
    <row r="30" spans="2:17" x14ac:dyDescent="0.35">
      <c r="N30" s="6" t="s">
        <v>4</v>
      </c>
      <c r="O30" s="6" t="s">
        <v>0</v>
      </c>
      <c r="P30" s="6" t="s">
        <v>28</v>
      </c>
      <c r="Q30" s="6" t="s">
        <v>24</v>
      </c>
    </row>
    <row r="31" spans="2:17" x14ac:dyDescent="0.35">
      <c r="N31" s="8" t="s">
        <v>21</v>
      </c>
      <c r="O31" s="8">
        <f>IF($X$3= 1, $V$3, 0)</f>
        <v>2006</v>
      </c>
      <c r="P31" s="19">
        <f>VLOOKUP(O31,Lookup_table,2,FALSE)</f>
        <v>2438</v>
      </c>
      <c r="Q31" s="20">
        <f>P31/SUM(P31:P32)</f>
        <v>0.81647689216342934</v>
      </c>
    </row>
    <row r="32" spans="2:17" x14ac:dyDescent="0.35">
      <c r="N32" s="8" t="s">
        <v>22</v>
      </c>
      <c r="O32" s="8">
        <f>IF($V$3&gt;2005,O31-1,  0)</f>
        <v>2005</v>
      </c>
      <c r="P32" s="19">
        <f>VLOOKUP(O32,Lookup_table,2,FALSE)</f>
        <v>548</v>
      </c>
      <c r="Q32" s="20">
        <f>P32/SUM(P31:P32)</f>
        <v>0.18352310783657066</v>
      </c>
    </row>
    <row r="33" spans="14:17" x14ac:dyDescent="0.35">
      <c r="N33" s="6" t="s">
        <v>25</v>
      </c>
      <c r="O33" s="6"/>
      <c r="P33" s="6"/>
      <c r="Q33" s="24">
        <f>Q31-Q32</f>
        <v>0.63295378432685867</v>
      </c>
    </row>
    <row r="35" spans="14:17" x14ac:dyDescent="0.35">
      <c r="N35" s="6" t="s">
        <v>4</v>
      </c>
      <c r="O35" s="6" t="s">
        <v>0</v>
      </c>
      <c r="P35" s="6" t="s">
        <v>5</v>
      </c>
      <c r="Q35" s="6" t="s">
        <v>24</v>
      </c>
    </row>
    <row r="36" spans="14:17" x14ac:dyDescent="0.35">
      <c r="N36" s="8" t="s">
        <v>21</v>
      </c>
      <c r="O36" s="8">
        <f>IF($X$3= 1, $V$3, 0)</f>
        <v>2006</v>
      </c>
      <c r="P36" s="19">
        <f>VLOOKUP(O36,Lookup_table,5,FALSE)</f>
        <v>233</v>
      </c>
      <c r="Q36" s="20">
        <f>P36/SUM(P36:P37)</f>
        <v>0.79794520547945202</v>
      </c>
    </row>
    <row r="37" spans="14:17" x14ac:dyDescent="0.35">
      <c r="N37" s="8" t="s">
        <v>22</v>
      </c>
      <c r="O37" s="8">
        <f>IF($V$3&gt;2005,O36-1,  0)</f>
        <v>2005</v>
      </c>
      <c r="P37" s="19">
        <f>VLOOKUP(O37,Lookup_table,5,FALSE)</f>
        <v>59</v>
      </c>
      <c r="Q37" s="20">
        <f>P37/SUM(P36:P37)</f>
        <v>0.20205479452054795</v>
      </c>
    </row>
    <row r="38" spans="14:17" x14ac:dyDescent="0.35">
      <c r="N38" s="6" t="s">
        <v>25</v>
      </c>
      <c r="O38" s="6"/>
      <c r="P38" s="6"/>
      <c r="Q38" s="24">
        <f>Q36-Q37</f>
        <v>0.59589041095890405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6321B1-A0E7-41F6-BFA6-3EDE5E1D4906}">
  <sheetPr codeName="Sheet1"/>
  <dimension ref="A1:X46"/>
  <sheetViews>
    <sheetView showGridLines="0" tabSelected="1" topLeftCell="B1" zoomScale="46" zoomScaleNormal="46" workbookViewId="0">
      <selection activeCell="AA10" sqref="AA10"/>
    </sheetView>
  </sheetViews>
  <sheetFormatPr defaultRowHeight="14.5" x14ac:dyDescent="0.35"/>
  <cols>
    <col min="1" max="1" width="8.1796875" hidden="1" customWidth="1"/>
    <col min="2" max="3" width="8.7265625" customWidth="1"/>
    <col min="6" max="6" width="11.81640625" bestFit="1" customWidth="1"/>
  </cols>
  <sheetData>
    <row r="1" spans="2:24" x14ac:dyDescent="0.35">
      <c r="B1" s="31"/>
      <c r="C1" s="31"/>
      <c r="D1" s="31"/>
      <c r="E1" s="31"/>
      <c r="F1" s="31"/>
      <c r="G1" s="31"/>
      <c r="H1" s="31"/>
      <c r="I1" s="31"/>
      <c r="J1" s="31"/>
      <c r="K1" s="31"/>
      <c r="L1" s="31"/>
      <c r="M1" s="31"/>
      <c r="N1" s="31"/>
      <c r="O1" s="31"/>
      <c r="P1" s="31"/>
      <c r="Q1" s="31"/>
      <c r="R1" s="31"/>
      <c r="S1" s="31"/>
      <c r="T1" s="31"/>
      <c r="U1" s="31"/>
      <c r="V1" s="31"/>
      <c r="W1" s="31"/>
      <c r="X1" s="31"/>
    </row>
    <row r="2" spans="2:24" x14ac:dyDescent="0.35">
      <c r="B2" s="31"/>
      <c r="C2" s="31"/>
      <c r="D2" s="31"/>
      <c r="E2" s="31"/>
      <c r="F2" s="31"/>
      <c r="G2" s="31"/>
      <c r="H2" s="31"/>
      <c r="I2" s="31"/>
      <c r="J2" s="31"/>
      <c r="K2" s="31"/>
      <c r="L2" s="31"/>
      <c r="M2" s="31"/>
      <c r="N2" s="31"/>
      <c r="O2" s="31"/>
      <c r="P2" s="31"/>
      <c r="Q2" s="31"/>
      <c r="R2" s="31"/>
      <c r="S2" s="31"/>
      <c r="T2" s="31"/>
      <c r="U2" s="31"/>
      <c r="V2" s="31"/>
      <c r="W2" s="31"/>
      <c r="X2" s="31"/>
    </row>
    <row r="3" spans="2:24" x14ac:dyDescent="0.35">
      <c r="B3" s="31"/>
      <c r="C3" s="31"/>
      <c r="D3" s="31"/>
      <c r="E3" s="31"/>
      <c r="F3" s="31"/>
      <c r="G3" s="31"/>
      <c r="H3" s="31"/>
      <c r="I3" s="31"/>
      <c r="J3" s="31"/>
      <c r="K3" s="31"/>
      <c r="L3" s="31"/>
      <c r="M3" s="31"/>
      <c r="N3" s="31"/>
      <c r="O3" s="31"/>
      <c r="P3" s="31"/>
      <c r="Q3" s="31"/>
      <c r="R3" s="31"/>
      <c r="S3" s="31"/>
      <c r="T3" s="31"/>
      <c r="U3" s="31"/>
      <c r="V3" s="31"/>
      <c r="W3" s="31"/>
      <c r="X3" s="31"/>
    </row>
    <row r="4" spans="2:24" x14ac:dyDescent="0.35">
      <c r="B4" s="31"/>
      <c r="C4" s="31"/>
      <c r="D4" s="31"/>
      <c r="E4" s="31"/>
      <c r="F4" s="31"/>
      <c r="G4" s="31"/>
      <c r="H4" s="31"/>
      <c r="I4" s="31"/>
      <c r="J4" s="31"/>
      <c r="K4" s="31"/>
      <c r="L4" s="31"/>
      <c r="M4" s="31"/>
      <c r="N4" s="31"/>
      <c r="O4" s="31"/>
      <c r="P4" s="31"/>
      <c r="Q4" s="31"/>
      <c r="R4" s="31"/>
      <c r="S4" s="31"/>
      <c r="T4" s="31"/>
      <c r="U4" s="31"/>
      <c r="V4" s="31"/>
      <c r="W4" s="31"/>
      <c r="X4" s="31"/>
    </row>
    <row r="5" spans="2:24" x14ac:dyDescent="0.35">
      <c r="B5" s="31"/>
      <c r="C5" s="31"/>
      <c r="D5" s="31"/>
      <c r="E5" s="31"/>
      <c r="F5" s="31"/>
      <c r="G5" s="31"/>
      <c r="H5" s="31"/>
      <c r="I5" s="31"/>
      <c r="J5" s="31"/>
      <c r="K5" s="31"/>
      <c r="L5" s="31"/>
      <c r="M5" s="31"/>
      <c r="N5" s="31"/>
      <c r="O5" s="31"/>
      <c r="P5" s="31"/>
      <c r="Q5" s="31"/>
      <c r="R5" s="31"/>
      <c r="S5" s="31"/>
      <c r="T5" s="31"/>
      <c r="U5" s="31"/>
      <c r="V5" s="31"/>
      <c r="W5" s="31"/>
      <c r="X5" s="31"/>
    </row>
    <row r="6" spans="2:24" x14ac:dyDescent="0.35">
      <c r="B6" s="31"/>
      <c r="C6" s="31"/>
      <c r="D6" s="31"/>
      <c r="E6" s="31"/>
      <c r="F6" s="31"/>
      <c r="G6" s="31"/>
      <c r="H6" s="31"/>
      <c r="I6" s="31"/>
      <c r="J6" s="31"/>
      <c r="K6" s="31"/>
      <c r="L6" s="31"/>
      <c r="M6" s="31"/>
      <c r="N6" s="31"/>
      <c r="O6" s="31"/>
      <c r="P6" s="31"/>
      <c r="Q6" s="31"/>
      <c r="R6" s="31"/>
      <c r="S6" s="31"/>
      <c r="T6" s="31"/>
      <c r="U6" s="31"/>
      <c r="V6" s="31"/>
      <c r="W6" s="31"/>
      <c r="X6" s="31"/>
    </row>
    <row r="7" spans="2:24" x14ac:dyDescent="0.35">
      <c r="B7" s="31"/>
      <c r="C7" s="31"/>
      <c r="D7" s="31"/>
      <c r="E7" s="31"/>
      <c r="F7" s="31"/>
      <c r="G7" s="31"/>
      <c r="H7" s="31"/>
      <c r="I7" s="31"/>
      <c r="J7" s="31"/>
      <c r="K7" s="31"/>
      <c r="L7" s="31"/>
      <c r="M7" s="31"/>
      <c r="N7" s="31"/>
      <c r="O7" s="31"/>
      <c r="P7" s="31"/>
      <c r="Q7" s="31"/>
      <c r="R7" s="31"/>
      <c r="S7" s="31"/>
      <c r="T7" s="31"/>
      <c r="U7" s="31"/>
      <c r="V7" s="31"/>
      <c r="W7" s="31"/>
      <c r="X7" s="31"/>
    </row>
    <row r="8" spans="2:24" x14ac:dyDescent="0.35">
      <c r="B8" s="31"/>
      <c r="C8" s="31"/>
      <c r="D8" s="31"/>
      <c r="E8" s="31"/>
      <c r="F8" s="31"/>
      <c r="G8" s="31"/>
      <c r="H8" s="31"/>
      <c r="I8" s="31"/>
      <c r="J8" s="31"/>
      <c r="K8" s="31"/>
      <c r="L8" s="31"/>
      <c r="M8" s="31"/>
      <c r="N8" s="31"/>
      <c r="O8" s="31"/>
      <c r="P8" s="31"/>
      <c r="Q8" s="31"/>
      <c r="R8" s="31"/>
      <c r="S8" s="31"/>
      <c r="T8" s="31"/>
      <c r="U8" s="31"/>
      <c r="V8" s="31"/>
      <c r="W8" s="31"/>
      <c r="X8" s="31"/>
    </row>
    <row r="9" spans="2:24" x14ac:dyDescent="0.35">
      <c r="B9" s="31"/>
      <c r="C9" s="31"/>
      <c r="D9" s="31"/>
      <c r="E9" s="31"/>
      <c r="F9" s="31"/>
      <c r="G9" s="31"/>
      <c r="H9" s="31"/>
      <c r="I9" s="31"/>
      <c r="J9" s="31"/>
      <c r="K9" s="31"/>
      <c r="L9" s="31"/>
      <c r="M9" s="31"/>
      <c r="N9" s="31"/>
      <c r="O9" s="31"/>
      <c r="P9" s="31"/>
      <c r="Q9" s="31"/>
      <c r="R9" s="31"/>
      <c r="S9" s="31"/>
      <c r="T9" s="31"/>
      <c r="U9" s="31"/>
      <c r="V9" s="31"/>
      <c r="W9" s="31"/>
      <c r="X9" s="31"/>
    </row>
    <row r="10" spans="2:24" x14ac:dyDescent="0.35">
      <c r="B10" s="31"/>
      <c r="C10" s="31"/>
      <c r="D10" s="31"/>
      <c r="E10" s="31"/>
      <c r="F10" s="31"/>
      <c r="G10" s="31"/>
      <c r="H10" s="31"/>
      <c r="I10" s="31"/>
      <c r="J10" s="31"/>
      <c r="K10" s="31"/>
      <c r="L10" s="31"/>
      <c r="M10" s="31"/>
      <c r="N10" s="31"/>
      <c r="O10" s="31"/>
      <c r="P10" s="31"/>
      <c r="Q10" s="31"/>
      <c r="R10" s="31"/>
      <c r="S10" s="31"/>
      <c r="T10" s="31"/>
      <c r="U10" s="31"/>
      <c r="V10" s="31"/>
      <c r="W10" s="31"/>
      <c r="X10" s="31"/>
    </row>
    <row r="11" spans="2:24" x14ac:dyDescent="0.35">
      <c r="B11" s="31"/>
      <c r="C11" s="31"/>
      <c r="D11" s="31"/>
      <c r="E11" s="31"/>
      <c r="F11" s="31"/>
      <c r="G11" s="31"/>
      <c r="H11" s="31"/>
      <c r="I11" s="31"/>
      <c r="J11" s="31"/>
      <c r="K11" s="31"/>
      <c r="L11" s="31"/>
      <c r="M11" s="31"/>
      <c r="N11" s="31"/>
      <c r="O11" s="31"/>
      <c r="P11" s="31"/>
      <c r="Q11" s="31"/>
      <c r="R11" s="31"/>
      <c r="S11" s="31"/>
      <c r="T11" s="31"/>
      <c r="U11" s="31"/>
      <c r="V11" s="31"/>
      <c r="W11" s="31"/>
      <c r="X11" s="31"/>
    </row>
    <row r="12" spans="2:24" x14ac:dyDescent="0.35">
      <c r="B12" s="31"/>
      <c r="C12" s="31"/>
      <c r="D12" s="31"/>
      <c r="E12" s="31"/>
      <c r="F12" s="31"/>
      <c r="G12" s="31"/>
      <c r="H12" s="31"/>
      <c r="I12" s="31"/>
      <c r="J12" s="31"/>
      <c r="K12" s="31"/>
      <c r="L12" s="31"/>
      <c r="M12" s="31"/>
      <c r="N12" s="31"/>
      <c r="O12" s="31"/>
      <c r="P12" s="31"/>
      <c r="Q12" s="31"/>
      <c r="R12" s="31"/>
      <c r="S12" s="31"/>
      <c r="T12" s="31"/>
      <c r="U12" s="31"/>
      <c r="V12" s="31"/>
      <c r="W12" s="31"/>
      <c r="X12" s="31"/>
    </row>
    <row r="13" spans="2:24" x14ac:dyDescent="0.35">
      <c r="B13" s="31"/>
      <c r="C13" s="31"/>
      <c r="D13" s="31"/>
      <c r="E13" s="31"/>
      <c r="F13" s="31"/>
      <c r="G13" s="31"/>
      <c r="H13" s="31"/>
      <c r="I13" s="31"/>
      <c r="J13" s="31"/>
      <c r="K13" s="31"/>
      <c r="L13" s="31"/>
      <c r="M13" s="31"/>
      <c r="N13" s="31"/>
      <c r="O13" s="31"/>
      <c r="P13" s="31"/>
      <c r="Q13" s="31"/>
      <c r="R13" s="31"/>
      <c r="S13" s="31"/>
      <c r="T13" s="31"/>
      <c r="U13" s="31"/>
      <c r="V13" s="31"/>
      <c r="W13" s="31"/>
      <c r="X13" s="31"/>
    </row>
    <row r="14" spans="2:24" x14ac:dyDescent="0.35">
      <c r="B14" s="31"/>
      <c r="C14" s="31"/>
      <c r="D14" s="31"/>
      <c r="E14" s="31"/>
      <c r="F14" s="31"/>
      <c r="G14" s="31"/>
      <c r="H14" s="31"/>
      <c r="I14" s="31"/>
      <c r="J14" s="31"/>
      <c r="K14" s="31"/>
      <c r="L14" s="31"/>
      <c r="M14" s="31"/>
      <c r="N14" s="31"/>
      <c r="O14" s="31"/>
      <c r="P14" s="31"/>
      <c r="Q14" s="31"/>
      <c r="R14" s="31"/>
      <c r="S14" s="31"/>
      <c r="T14" s="31"/>
      <c r="U14" s="31"/>
      <c r="V14" s="31"/>
      <c r="W14" s="31"/>
      <c r="X14" s="31"/>
    </row>
    <row r="15" spans="2:24" x14ac:dyDescent="0.35">
      <c r="B15" s="31"/>
      <c r="C15" s="31"/>
      <c r="D15" s="31"/>
      <c r="E15" s="31"/>
      <c r="F15" s="31"/>
      <c r="G15" s="31"/>
      <c r="H15" s="31"/>
      <c r="I15" s="31"/>
      <c r="J15" s="31"/>
      <c r="K15" s="31"/>
      <c r="L15" s="31"/>
      <c r="M15" s="31"/>
      <c r="N15" s="31"/>
      <c r="O15" s="31"/>
      <c r="P15" s="31"/>
      <c r="Q15" s="31"/>
      <c r="R15" s="31"/>
      <c r="S15" s="31"/>
      <c r="T15" s="31"/>
      <c r="U15" s="31"/>
      <c r="V15" s="31"/>
      <c r="W15" s="31"/>
      <c r="X15" s="31"/>
    </row>
    <row r="16" spans="2:24" x14ac:dyDescent="0.35">
      <c r="B16" s="31"/>
      <c r="C16" s="31"/>
      <c r="D16" s="31"/>
      <c r="E16" s="31"/>
      <c r="F16" s="31"/>
      <c r="G16" s="31"/>
      <c r="H16" s="31"/>
      <c r="I16" s="31"/>
      <c r="J16" s="31"/>
      <c r="K16" s="31"/>
      <c r="L16" s="31"/>
      <c r="M16" s="31"/>
      <c r="N16" s="31"/>
      <c r="O16" s="31"/>
      <c r="P16" s="31"/>
      <c r="Q16" s="31"/>
      <c r="R16" s="31"/>
      <c r="S16" s="31"/>
      <c r="T16" s="31"/>
      <c r="U16" s="31"/>
      <c r="V16" s="31"/>
      <c r="W16" s="31"/>
      <c r="X16" s="31"/>
    </row>
    <row r="17" spans="2:24" x14ac:dyDescent="0.35">
      <c r="B17" s="31"/>
      <c r="C17" s="31"/>
      <c r="D17" s="31"/>
      <c r="E17" s="31"/>
      <c r="F17" s="31"/>
      <c r="G17" s="31"/>
      <c r="H17" s="31"/>
      <c r="I17" s="31"/>
      <c r="J17" s="31"/>
      <c r="K17" s="31"/>
      <c r="L17" s="31"/>
      <c r="M17" s="31"/>
      <c r="N17" s="31"/>
      <c r="O17" s="31"/>
      <c r="P17" s="31"/>
      <c r="Q17" s="31"/>
      <c r="R17" s="31"/>
      <c r="S17" s="31"/>
      <c r="T17" s="31"/>
      <c r="U17" s="31"/>
      <c r="V17" s="31"/>
      <c r="W17" s="31"/>
      <c r="X17" s="31"/>
    </row>
    <row r="18" spans="2:24" x14ac:dyDescent="0.35">
      <c r="B18" s="31"/>
      <c r="C18" s="31"/>
      <c r="D18" s="31"/>
      <c r="E18" s="31"/>
      <c r="F18" s="31"/>
      <c r="G18" s="31"/>
      <c r="H18" s="31"/>
      <c r="I18" s="31"/>
      <c r="J18" s="31"/>
      <c r="K18" s="31"/>
      <c r="L18" s="31"/>
      <c r="M18" s="31"/>
      <c r="N18" s="31"/>
      <c r="O18" s="31"/>
      <c r="P18" s="31"/>
      <c r="Q18" s="31"/>
      <c r="R18" s="31"/>
      <c r="S18" s="31"/>
      <c r="T18" s="31"/>
      <c r="U18" s="31"/>
      <c r="V18" s="31"/>
      <c r="W18" s="31"/>
      <c r="X18" s="31"/>
    </row>
    <row r="19" spans="2:24" x14ac:dyDescent="0.35">
      <c r="B19" s="31"/>
      <c r="C19" s="31"/>
      <c r="D19" s="31"/>
      <c r="E19" s="31"/>
      <c r="F19" s="31"/>
      <c r="G19" s="31"/>
      <c r="H19" s="31"/>
      <c r="I19" s="31"/>
      <c r="J19" s="31"/>
      <c r="K19" s="31"/>
      <c r="L19" s="31"/>
      <c r="M19" s="31"/>
      <c r="N19" s="31"/>
      <c r="O19" s="31"/>
      <c r="P19" s="31"/>
      <c r="Q19" s="31"/>
      <c r="R19" s="31"/>
      <c r="S19" s="31"/>
      <c r="T19" s="31"/>
      <c r="U19" s="31"/>
      <c r="V19" s="31"/>
      <c r="W19" s="31"/>
      <c r="X19" s="31"/>
    </row>
    <row r="20" spans="2:24" x14ac:dyDescent="0.35">
      <c r="B20" s="31"/>
      <c r="C20" s="31"/>
      <c r="D20" s="31"/>
      <c r="E20" s="31"/>
      <c r="F20" s="31"/>
      <c r="G20" s="31"/>
      <c r="H20" s="31"/>
      <c r="I20" s="31"/>
      <c r="J20" s="31"/>
      <c r="K20" s="31"/>
      <c r="L20" s="31"/>
      <c r="M20" s="31"/>
      <c r="N20" s="31"/>
      <c r="O20" s="31"/>
      <c r="P20" s="31"/>
      <c r="Q20" s="31"/>
      <c r="R20" s="31"/>
      <c r="S20" s="31"/>
      <c r="T20" s="31"/>
      <c r="U20" s="31"/>
      <c r="V20" s="31"/>
      <c r="W20" s="31"/>
      <c r="X20" s="31"/>
    </row>
    <row r="21" spans="2:24" x14ac:dyDescent="0.35">
      <c r="B21" s="31"/>
      <c r="C21" s="31"/>
      <c r="D21" s="31"/>
      <c r="E21" s="31"/>
      <c r="F21" s="31"/>
      <c r="G21" s="31"/>
      <c r="H21" s="31"/>
      <c r="I21" s="31"/>
      <c r="J21" s="31"/>
      <c r="K21" s="31"/>
      <c r="L21" s="31"/>
      <c r="M21" s="31"/>
      <c r="N21" s="31"/>
      <c r="O21" s="31"/>
      <c r="P21" s="31"/>
      <c r="Q21" s="31"/>
      <c r="R21" s="31"/>
      <c r="S21" s="31"/>
      <c r="T21" s="31"/>
      <c r="U21" s="31"/>
      <c r="V21" s="31"/>
      <c r="W21" s="31"/>
      <c r="X21" s="31"/>
    </row>
    <row r="22" spans="2:24" x14ac:dyDescent="0.35">
      <c r="B22" s="31"/>
      <c r="C22" s="31"/>
      <c r="D22" s="31"/>
      <c r="E22" s="31"/>
      <c r="F22" s="31"/>
      <c r="G22" s="31"/>
      <c r="H22" s="31"/>
      <c r="I22" s="31"/>
      <c r="J22" s="31"/>
      <c r="K22" s="31"/>
      <c r="L22" s="31"/>
      <c r="M22" s="31"/>
      <c r="N22" s="31"/>
      <c r="O22" s="31"/>
      <c r="P22" s="31"/>
      <c r="Q22" s="31"/>
      <c r="R22" s="31"/>
      <c r="S22" s="31"/>
      <c r="T22" s="31"/>
      <c r="U22" s="31"/>
      <c r="V22" s="31"/>
      <c r="W22" s="31"/>
      <c r="X22" s="31"/>
    </row>
    <row r="23" spans="2:24" x14ac:dyDescent="0.35">
      <c r="B23" s="31"/>
      <c r="C23" s="31"/>
      <c r="D23" s="31"/>
      <c r="E23" s="31"/>
      <c r="F23" s="31"/>
      <c r="G23" s="31"/>
      <c r="H23" s="31"/>
      <c r="I23" s="31"/>
      <c r="J23" s="31"/>
      <c r="K23" s="31"/>
      <c r="L23" s="31"/>
      <c r="M23" s="31"/>
      <c r="N23" s="31"/>
      <c r="O23" s="31"/>
      <c r="P23" s="31"/>
      <c r="Q23" s="31"/>
      <c r="R23" s="31"/>
      <c r="S23" s="31"/>
      <c r="T23" s="31"/>
      <c r="U23" s="31"/>
      <c r="V23" s="31"/>
      <c r="W23" s="31"/>
      <c r="X23" s="31"/>
    </row>
    <row r="24" spans="2:24" x14ac:dyDescent="0.35">
      <c r="B24" s="31"/>
      <c r="C24" s="31"/>
      <c r="D24" s="31"/>
      <c r="E24" s="31"/>
      <c r="F24" s="31"/>
      <c r="G24" s="31"/>
      <c r="H24" s="31"/>
      <c r="I24" s="31"/>
      <c r="J24" s="31"/>
      <c r="K24" s="31"/>
      <c r="L24" s="31"/>
      <c r="M24" s="31"/>
      <c r="N24" s="31"/>
      <c r="O24" s="31"/>
      <c r="P24" s="31"/>
      <c r="Q24" s="31"/>
      <c r="R24" s="31"/>
      <c r="S24" s="31"/>
      <c r="T24" s="31"/>
      <c r="U24" s="31"/>
      <c r="V24" s="31"/>
      <c r="W24" s="31"/>
      <c r="X24" s="31"/>
    </row>
    <row r="25" spans="2:24" x14ac:dyDescent="0.35">
      <c r="B25" s="31"/>
      <c r="C25" s="31"/>
      <c r="D25" s="31"/>
      <c r="E25" s="31"/>
      <c r="F25" s="31"/>
      <c r="G25" s="31"/>
      <c r="H25" s="31"/>
      <c r="I25" s="31"/>
      <c r="J25" s="31"/>
      <c r="K25" s="31"/>
      <c r="L25" s="31"/>
      <c r="M25" s="31"/>
      <c r="N25" s="31"/>
      <c r="O25" s="31"/>
      <c r="P25" s="31"/>
      <c r="Q25" s="31"/>
      <c r="R25" s="31"/>
      <c r="S25" s="31"/>
      <c r="T25" s="31"/>
      <c r="U25" s="31"/>
      <c r="V25" s="31"/>
      <c r="W25" s="31"/>
      <c r="X25" s="31"/>
    </row>
    <row r="26" spans="2:24" x14ac:dyDescent="0.35">
      <c r="B26" s="31"/>
      <c r="C26" s="31"/>
      <c r="D26" s="31"/>
      <c r="E26" s="31"/>
      <c r="F26" s="31"/>
      <c r="G26" s="31"/>
      <c r="H26" s="31"/>
      <c r="I26" s="31"/>
      <c r="J26" s="31"/>
      <c r="K26" s="31"/>
      <c r="L26" s="31"/>
      <c r="M26" s="31"/>
      <c r="N26" s="31"/>
      <c r="O26" s="31"/>
      <c r="P26" s="31"/>
      <c r="Q26" s="31"/>
      <c r="R26" s="31"/>
      <c r="S26" s="31"/>
      <c r="T26" s="31"/>
      <c r="U26" s="31"/>
      <c r="V26" s="31"/>
      <c r="W26" s="31"/>
      <c r="X26" s="31"/>
    </row>
    <row r="27" spans="2:24" x14ac:dyDescent="0.35">
      <c r="B27" s="31"/>
      <c r="C27" s="31"/>
      <c r="D27" s="31"/>
      <c r="E27" s="31"/>
      <c r="F27" s="31"/>
      <c r="G27" s="31"/>
      <c r="H27" s="31"/>
      <c r="I27" s="31"/>
      <c r="J27" s="31"/>
      <c r="K27" s="31"/>
      <c r="L27" s="31"/>
      <c r="M27" s="31"/>
      <c r="N27" s="31"/>
      <c r="O27" s="31"/>
      <c r="P27" s="31"/>
      <c r="Q27" s="31"/>
      <c r="R27" s="31"/>
      <c r="S27" s="31"/>
      <c r="T27" s="31"/>
      <c r="U27" s="31"/>
      <c r="V27" s="31"/>
      <c r="W27" s="31"/>
      <c r="X27" s="31"/>
    </row>
    <row r="28" spans="2:24" x14ac:dyDescent="0.35">
      <c r="B28" s="31"/>
      <c r="C28" s="31"/>
      <c r="D28" s="31"/>
      <c r="E28" s="31"/>
      <c r="F28" s="31"/>
      <c r="G28" s="31"/>
      <c r="H28" s="31"/>
      <c r="I28" s="31"/>
      <c r="J28" s="31"/>
      <c r="K28" s="31"/>
      <c r="L28" s="31"/>
      <c r="M28" s="31"/>
      <c r="N28" s="31"/>
      <c r="O28" s="31"/>
      <c r="P28" s="31"/>
      <c r="Q28" s="31"/>
      <c r="R28" s="31"/>
      <c r="S28" s="31"/>
      <c r="T28" s="31"/>
      <c r="U28" s="31"/>
      <c r="V28" s="31"/>
      <c r="W28" s="31"/>
      <c r="X28" s="31"/>
    </row>
    <row r="29" spans="2:24" x14ac:dyDescent="0.35">
      <c r="B29" s="31"/>
      <c r="C29" s="31"/>
      <c r="D29" s="31"/>
      <c r="E29" s="31"/>
      <c r="F29" s="31"/>
      <c r="G29" s="31"/>
      <c r="H29" s="31"/>
      <c r="I29" s="31"/>
      <c r="J29" s="31"/>
      <c r="K29" s="31"/>
      <c r="L29" s="31"/>
      <c r="M29" s="31"/>
      <c r="N29" s="31"/>
      <c r="O29" s="31"/>
      <c r="P29" s="31"/>
      <c r="Q29" s="31"/>
      <c r="R29" s="31"/>
      <c r="S29" s="31"/>
      <c r="T29" s="31"/>
      <c r="U29" s="31"/>
      <c r="V29" s="31"/>
      <c r="W29" s="31"/>
      <c r="X29" s="31"/>
    </row>
    <row r="30" spans="2:24" x14ac:dyDescent="0.35">
      <c r="B30" s="31"/>
      <c r="C30" s="31"/>
      <c r="D30" s="31"/>
      <c r="E30" s="31"/>
      <c r="F30" s="31"/>
      <c r="G30" s="31"/>
      <c r="H30" s="31"/>
      <c r="I30" s="31"/>
      <c r="J30" s="31"/>
      <c r="K30" s="31"/>
      <c r="L30" s="31"/>
      <c r="M30" s="31"/>
      <c r="N30" s="31"/>
      <c r="O30" s="31"/>
      <c r="P30" s="31"/>
      <c r="Q30" s="31"/>
      <c r="R30" s="31"/>
      <c r="S30" s="31"/>
      <c r="T30" s="31"/>
      <c r="U30" s="31"/>
      <c r="V30" s="31"/>
      <c r="W30" s="31"/>
      <c r="X30" s="31"/>
    </row>
    <row r="31" spans="2:24" x14ac:dyDescent="0.35">
      <c r="B31" s="31"/>
      <c r="C31" s="31"/>
      <c r="D31" s="31"/>
      <c r="E31" s="31"/>
      <c r="F31" s="31"/>
      <c r="G31" s="31"/>
      <c r="H31" s="31"/>
      <c r="I31" s="31"/>
      <c r="J31" s="31"/>
      <c r="K31" s="31"/>
      <c r="L31" s="31"/>
      <c r="M31" s="31"/>
      <c r="N31" s="31"/>
      <c r="O31" s="31"/>
      <c r="P31" s="31"/>
      <c r="Q31" s="31"/>
      <c r="R31" s="31"/>
      <c r="S31" s="31"/>
      <c r="T31" s="31"/>
      <c r="U31" s="31"/>
      <c r="V31" s="31"/>
      <c r="W31" s="31"/>
      <c r="X31" s="31"/>
    </row>
    <row r="32" spans="2:24" x14ac:dyDescent="0.35">
      <c r="B32" s="31"/>
      <c r="C32" s="31"/>
      <c r="D32" s="31"/>
      <c r="E32" s="31"/>
      <c r="F32" s="31"/>
      <c r="G32" s="31"/>
      <c r="H32" s="31"/>
      <c r="I32" s="31"/>
      <c r="J32" s="31"/>
      <c r="K32" s="31"/>
      <c r="L32" s="31"/>
      <c r="M32" s="31"/>
      <c r="N32" s="31"/>
      <c r="O32" s="31"/>
      <c r="P32" s="31"/>
      <c r="Q32" s="31"/>
      <c r="R32" s="31"/>
      <c r="S32" s="31"/>
      <c r="T32" s="31"/>
      <c r="U32" s="31"/>
      <c r="V32" s="31"/>
      <c r="W32" s="31"/>
      <c r="X32" s="31"/>
    </row>
    <row r="33" spans="2:24" x14ac:dyDescent="0.35">
      <c r="B33" s="31"/>
      <c r="C33" s="31"/>
      <c r="D33" s="31"/>
      <c r="E33" s="31"/>
      <c r="F33" s="31"/>
      <c r="G33" s="31"/>
      <c r="H33" s="31"/>
      <c r="I33" s="31"/>
      <c r="J33" s="31"/>
      <c r="K33" s="31"/>
      <c r="L33" s="31"/>
      <c r="M33" s="31"/>
      <c r="N33" s="31"/>
      <c r="O33" s="31"/>
      <c r="P33" s="31"/>
      <c r="Q33" s="31"/>
      <c r="R33" s="31"/>
      <c r="S33" s="31"/>
      <c r="T33" s="31"/>
      <c r="U33" s="31"/>
      <c r="V33" s="31"/>
      <c r="W33" s="31"/>
      <c r="X33" s="31"/>
    </row>
    <row r="34" spans="2:24" x14ac:dyDescent="0.35">
      <c r="B34" s="31"/>
      <c r="C34" s="31"/>
      <c r="D34" s="31"/>
      <c r="E34" s="31"/>
      <c r="F34" s="31"/>
      <c r="G34" s="31"/>
      <c r="H34" s="31"/>
      <c r="I34" s="31"/>
      <c r="J34" s="31"/>
      <c r="K34" s="31"/>
      <c r="L34" s="31"/>
      <c r="M34" s="31"/>
      <c r="N34" s="31"/>
      <c r="O34" s="31"/>
      <c r="P34" s="31"/>
      <c r="Q34" s="31"/>
      <c r="R34" s="31"/>
      <c r="S34" s="31"/>
      <c r="T34" s="31"/>
      <c r="U34" s="31"/>
      <c r="V34" s="31"/>
      <c r="W34" s="31"/>
      <c r="X34" s="31"/>
    </row>
    <row r="35" spans="2:24" x14ac:dyDescent="0.35">
      <c r="B35" s="31"/>
      <c r="C35" s="31"/>
      <c r="D35" s="31"/>
      <c r="E35" s="31"/>
      <c r="F35" s="31"/>
      <c r="G35" s="31"/>
      <c r="H35" s="31"/>
      <c r="I35" s="31"/>
      <c r="J35" s="31"/>
      <c r="K35" s="31"/>
      <c r="L35" s="31"/>
      <c r="M35" s="31"/>
      <c r="N35" s="31"/>
      <c r="O35" s="31"/>
      <c r="P35" s="31"/>
      <c r="Q35" s="31"/>
      <c r="R35" s="31"/>
      <c r="S35" s="31"/>
      <c r="T35" s="31"/>
      <c r="U35" s="31"/>
      <c r="V35" s="31"/>
      <c r="W35" s="31"/>
      <c r="X35" s="31"/>
    </row>
    <row r="36" spans="2:24" x14ac:dyDescent="0.35">
      <c r="B36" s="31"/>
      <c r="C36" s="31"/>
      <c r="D36" s="31"/>
      <c r="E36" s="31"/>
      <c r="F36" s="31"/>
      <c r="G36" s="31"/>
      <c r="H36" s="31"/>
      <c r="I36" s="31"/>
      <c r="J36" s="31"/>
      <c r="K36" s="31"/>
      <c r="L36" s="31"/>
      <c r="M36" s="31"/>
      <c r="N36" s="31"/>
      <c r="O36" s="31"/>
      <c r="P36" s="31"/>
      <c r="Q36" s="31"/>
      <c r="R36" s="31"/>
      <c r="S36" s="31"/>
      <c r="T36" s="31"/>
      <c r="U36" s="31"/>
      <c r="V36" s="31"/>
      <c r="W36" s="31"/>
      <c r="X36" s="31"/>
    </row>
    <row r="37" spans="2:24" x14ac:dyDescent="0.35">
      <c r="B37" s="31"/>
      <c r="C37" s="31"/>
      <c r="D37" s="31"/>
      <c r="E37" s="31"/>
      <c r="F37" s="31"/>
      <c r="G37" s="31"/>
      <c r="H37" s="31"/>
      <c r="I37" s="31"/>
      <c r="J37" s="31"/>
      <c r="K37" s="31"/>
      <c r="L37" s="31"/>
      <c r="M37" s="31"/>
      <c r="N37" s="31"/>
      <c r="O37" s="31"/>
      <c r="P37" s="31"/>
      <c r="Q37" s="31"/>
      <c r="R37" s="31"/>
      <c r="S37" s="31"/>
      <c r="T37" s="31"/>
      <c r="U37" s="31"/>
      <c r="V37" s="31"/>
      <c r="W37" s="31"/>
      <c r="X37" s="31"/>
    </row>
    <row r="38" spans="2:24" x14ac:dyDescent="0.35">
      <c r="B38" s="31"/>
      <c r="C38" s="31"/>
      <c r="D38" s="31"/>
      <c r="E38" s="31"/>
      <c r="F38" s="31"/>
      <c r="G38" s="31"/>
      <c r="H38" s="31"/>
      <c r="I38" s="31"/>
      <c r="J38" s="31"/>
      <c r="K38" s="31"/>
      <c r="L38" s="31"/>
      <c r="M38" s="31"/>
      <c r="N38" s="31"/>
      <c r="O38" s="31"/>
      <c r="P38" s="31"/>
      <c r="Q38" s="31"/>
      <c r="R38" s="31"/>
      <c r="S38" s="31"/>
      <c r="T38" s="31"/>
      <c r="U38" s="31"/>
      <c r="V38" s="31"/>
      <c r="W38" s="31"/>
      <c r="X38" s="31"/>
    </row>
    <row r="39" spans="2:24" x14ac:dyDescent="0.35">
      <c r="B39" s="31"/>
      <c r="C39" s="31"/>
      <c r="D39" s="31"/>
      <c r="E39" s="31"/>
      <c r="F39" s="31"/>
      <c r="G39" s="31"/>
      <c r="H39" s="31"/>
      <c r="I39" s="31"/>
      <c r="J39" s="31"/>
      <c r="K39" s="31"/>
      <c r="L39" s="31"/>
      <c r="M39" s="31"/>
      <c r="N39" s="31"/>
      <c r="O39" s="31"/>
      <c r="P39" s="31"/>
      <c r="Q39" s="31"/>
      <c r="R39" s="31"/>
      <c r="S39" s="31"/>
      <c r="T39" s="31"/>
      <c r="U39" s="31"/>
      <c r="V39" s="31"/>
      <c r="W39" s="31"/>
      <c r="X39" s="31"/>
    </row>
    <row r="40" spans="2:24" x14ac:dyDescent="0.35">
      <c r="B40" s="31"/>
      <c r="C40" s="31"/>
      <c r="D40" s="31"/>
      <c r="E40" s="31"/>
      <c r="F40" s="31"/>
      <c r="G40" s="31"/>
      <c r="H40" s="31"/>
      <c r="I40" s="31"/>
      <c r="J40" s="31"/>
      <c r="K40" s="31"/>
      <c r="L40" s="31"/>
      <c r="M40" s="31"/>
      <c r="N40" s="31"/>
      <c r="O40" s="31"/>
      <c r="P40" s="31"/>
      <c r="Q40" s="31"/>
      <c r="R40" s="31"/>
      <c r="S40" s="31"/>
      <c r="T40" s="31"/>
      <c r="U40" s="31"/>
      <c r="V40" s="31"/>
      <c r="W40" s="31"/>
      <c r="X40" s="31"/>
    </row>
    <row r="41" spans="2:24" x14ac:dyDescent="0.35">
      <c r="B41" s="31"/>
      <c r="C41" s="31"/>
      <c r="D41" s="31"/>
      <c r="E41" s="31"/>
      <c r="F41" s="31"/>
      <c r="G41" s="31"/>
      <c r="H41" s="31"/>
      <c r="I41" s="31"/>
      <c r="J41" s="31"/>
      <c r="K41" s="31"/>
      <c r="L41" s="31"/>
      <c r="M41" s="31"/>
      <c r="N41" s="31"/>
      <c r="O41" s="31"/>
      <c r="P41" s="31"/>
      <c r="Q41" s="31"/>
      <c r="R41" s="31"/>
      <c r="S41" s="31"/>
      <c r="T41" s="31"/>
      <c r="U41" s="31"/>
      <c r="V41" s="31"/>
      <c r="W41" s="31"/>
      <c r="X41" s="31"/>
    </row>
    <row r="42" spans="2:24" x14ac:dyDescent="0.35">
      <c r="B42" s="31"/>
      <c r="C42" s="31"/>
      <c r="D42" s="31"/>
      <c r="E42" s="31"/>
      <c r="F42" s="31"/>
      <c r="G42" s="31"/>
      <c r="H42" s="31"/>
      <c r="I42" s="31"/>
      <c r="J42" s="31"/>
      <c r="K42" s="31"/>
      <c r="L42" s="31"/>
      <c r="M42" s="31"/>
      <c r="N42" s="31"/>
      <c r="O42" s="31"/>
      <c r="P42" s="31"/>
      <c r="Q42" s="31"/>
      <c r="R42" s="31"/>
      <c r="S42" s="31"/>
      <c r="T42" s="31"/>
      <c r="U42" s="31"/>
      <c r="V42" s="31"/>
      <c r="W42" s="31"/>
      <c r="X42" s="31"/>
    </row>
    <row r="43" spans="2:24" x14ac:dyDescent="0.35">
      <c r="B43" s="31"/>
      <c r="C43" s="31"/>
      <c r="D43" s="31"/>
      <c r="E43" s="31"/>
      <c r="F43" s="31"/>
      <c r="G43" s="31"/>
      <c r="H43" s="31"/>
      <c r="I43" s="31"/>
      <c r="J43" s="31"/>
      <c r="K43" s="31"/>
      <c r="L43" s="31"/>
      <c r="M43" s="31"/>
      <c r="N43" s="31"/>
      <c r="O43" s="31"/>
      <c r="P43" s="31"/>
      <c r="Q43" s="31"/>
      <c r="R43" s="31"/>
      <c r="S43" s="31"/>
      <c r="T43" s="31"/>
      <c r="U43" s="31"/>
      <c r="V43" s="31"/>
      <c r="W43" s="31"/>
      <c r="X43" s="31"/>
    </row>
    <row r="44" spans="2:24" x14ac:dyDescent="0.35">
      <c r="B44" s="31"/>
      <c r="C44" s="31"/>
      <c r="D44" s="31"/>
      <c r="E44" s="31"/>
      <c r="F44" s="31"/>
      <c r="G44" s="31"/>
      <c r="H44" s="31"/>
      <c r="I44" s="31"/>
      <c r="J44" s="31"/>
      <c r="K44" s="31"/>
      <c r="L44" s="31"/>
      <c r="M44" s="31"/>
      <c r="N44" s="31"/>
      <c r="O44" s="31"/>
      <c r="P44" s="31"/>
      <c r="Q44" s="31"/>
      <c r="R44" s="31"/>
      <c r="S44" s="31"/>
      <c r="T44" s="31"/>
      <c r="U44" s="31"/>
      <c r="V44" s="31"/>
      <c r="W44" s="31"/>
      <c r="X44" s="31"/>
    </row>
    <row r="45" spans="2:24" x14ac:dyDescent="0.35">
      <c r="B45" s="31"/>
      <c r="C45" s="31"/>
      <c r="D45" s="31"/>
      <c r="E45" s="31"/>
      <c r="F45" s="31"/>
      <c r="G45" s="31"/>
      <c r="H45" s="31"/>
      <c r="I45" s="31"/>
      <c r="J45" s="31"/>
      <c r="K45" s="31"/>
      <c r="L45" s="31"/>
      <c r="M45" s="31"/>
      <c r="N45" s="31"/>
      <c r="O45" s="31"/>
      <c r="P45" s="31"/>
      <c r="Q45" s="31"/>
      <c r="R45" s="31"/>
      <c r="S45" s="31"/>
      <c r="T45" s="31"/>
      <c r="U45" s="31"/>
      <c r="V45" s="31"/>
      <c r="W45" s="31"/>
      <c r="X45" s="31"/>
    </row>
    <row r="46" spans="2:24" x14ac:dyDescent="0.35">
      <c r="B46" s="31"/>
      <c r="C46" s="31"/>
      <c r="D46" s="31"/>
      <c r="E46" s="31"/>
      <c r="F46" s="31"/>
      <c r="G46" s="31"/>
      <c r="H46" s="31"/>
      <c r="I46" s="31"/>
      <c r="J46" s="31"/>
      <c r="K46" s="31"/>
      <c r="L46" s="31"/>
      <c r="M46" s="31"/>
      <c r="N46" s="31"/>
      <c r="O46" s="31"/>
      <c r="P46" s="31"/>
      <c r="Q46" s="31"/>
      <c r="R46" s="31"/>
      <c r="S46" s="31"/>
      <c r="T46" s="31"/>
      <c r="U46" s="31"/>
      <c r="V46" s="31"/>
      <c r="W46" s="31"/>
      <c r="X46" s="31"/>
    </row>
  </sheetData>
  <pageMargins left="0.7" right="0.7" top="0.75" bottom="0.75" header="0.3" footer="0.3"/>
  <pageSetup orientation="portrait" horizontalDpi="4294967295" verticalDpi="4294967295" r:id="rId1"/>
  <drawing r:id="rId2"/>
  <legacyDrawing r:id="rId3"/>
  <mc:AlternateContent xmlns:mc="http://schemas.openxmlformats.org/markup-compatibility/2006">
    <mc:Choice Requires="x14">
      <controls>
        <mc:AlternateContent xmlns:mc="http://schemas.openxmlformats.org/markup-compatibility/2006">
          <mc:Choice Requires="x14">
            <control shapeId="4097" r:id="rId4" name="Option Button 1">
              <controlPr defaultSize="0" autoFill="0" autoLine="0" autoPict="0">
                <anchor moveWithCells="1">
                  <from>
                    <xdr:col>17</xdr:col>
                    <xdr:colOff>374650</xdr:colOff>
                    <xdr:row>3</xdr:row>
                    <xdr:rowOff>152400</xdr:rowOff>
                  </from>
                  <to>
                    <xdr:col>19</xdr:col>
                    <xdr:colOff>406400</xdr:colOff>
                    <xdr:row>5</xdr:row>
                    <xdr:rowOff>139700</xdr:rowOff>
                  </to>
                </anchor>
              </controlPr>
            </control>
          </mc:Choice>
        </mc:AlternateContent>
        <mc:AlternateContent xmlns:mc="http://schemas.openxmlformats.org/markup-compatibility/2006">
          <mc:Choice Requires="x14">
            <control shapeId="4098" r:id="rId5" name="Option Button 2">
              <controlPr defaultSize="0" autoFill="0" autoLine="0" autoPict="0">
                <anchor moveWithCells="1">
                  <from>
                    <xdr:col>19</xdr:col>
                    <xdr:colOff>209550</xdr:colOff>
                    <xdr:row>3</xdr:row>
                    <xdr:rowOff>158750</xdr:rowOff>
                  </from>
                  <to>
                    <xdr:col>21</xdr:col>
                    <xdr:colOff>247650</xdr:colOff>
                    <xdr:row>5</xdr:row>
                    <xdr:rowOff>146050</xdr:rowOff>
                  </to>
                </anchor>
              </controlPr>
            </control>
          </mc:Choice>
        </mc:AlternateContent>
        <mc:AlternateContent xmlns:mc="http://schemas.openxmlformats.org/markup-compatibility/2006">
          <mc:Choice Requires="x14">
            <control shapeId="4099" r:id="rId6" name="Option Button 3">
              <controlPr defaultSize="0" autoFill="0" autoLine="0" autoPict="0">
                <anchor moveWithCells="1">
                  <from>
                    <xdr:col>20</xdr:col>
                    <xdr:colOff>520700</xdr:colOff>
                    <xdr:row>3</xdr:row>
                    <xdr:rowOff>152400</xdr:rowOff>
                  </from>
                  <to>
                    <xdr:col>22</xdr:col>
                    <xdr:colOff>558800</xdr:colOff>
                    <xdr:row>5</xdr:row>
                    <xdr:rowOff>139700</xdr:rowOff>
                  </to>
                </anchor>
              </controlPr>
            </control>
          </mc:Choice>
        </mc:AlternateContent>
      </controls>
    </mc:Choice>
  </mc:AlternateContent>
  <extLst>
    <ext xmlns:x14="http://schemas.microsoft.com/office/spreadsheetml/2009/9/main" uri="{A8765BA9-456A-4dab-B4F3-ACF838C121DE}">
      <x14:slicerList>
        <x14:slicer r:id="rId7"/>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A4186E-00B6-4F21-A382-4B31B1EE26D4}">
  <sheetPr codeName="Sheet4"/>
  <dimension ref="B2:AG14"/>
  <sheetViews>
    <sheetView zoomScale="85" zoomScaleNormal="85" workbookViewId="0">
      <selection activeCell="B4" sqref="B4:C4"/>
      <pivotSelection pane="bottomRight" showHeader="1" extendable="1" start="1" max="12" activeRow="3" activeCol="1" click="1" r:id="rId2">
        <pivotArea dataOnly="0" outline="0" fieldPosition="0">
          <references count="1">
            <reference field="2" count="1">
              <x v="1"/>
            </reference>
          </references>
        </pivotArea>
      </pivotSelection>
    </sheetView>
  </sheetViews>
  <sheetFormatPr defaultRowHeight="14.5" x14ac:dyDescent="0.35"/>
  <cols>
    <col min="2" max="2" width="14.81640625" bestFit="1" customWidth="1"/>
    <col min="3" max="3" width="9.81640625" bestFit="1" customWidth="1"/>
    <col min="4" max="4" width="10.453125" bestFit="1" customWidth="1"/>
    <col min="5" max="5" width="22.90625" bestFit="1" customWidth="1"/>
    <col min="6" max="7" width="10.453125" bestFit="1" customWidth="1"/>
    <col min="8" max="8" width="3.08984375" style="27" customWidth="1"/>
    <col min="9" max="9" width="10.453125" bestFit="1" customWidth="1"/>
    <col min="10" max="10" width="12.26953125" bestFit="1" customWidth="1"/>
    <col min="11" max="11" width="9.81640625" bestFit="1" customWidth="1"/>
    <col min="12" max="12" width="4.81640625" bestFit="1" customWidth="1"/>
    <col min="13" max="13" width="10.81640625" bestFit="1" customWidth="1"/>
    <col min="14" max="14" width="11" bestFit="1" customWidth="1"/>
    <col min="15" max="15" width="12.7265625" bestFit="1" customWidth="1"/>
    <col min="22" max="22" width="3.90625" style="27" customWidth="1"/>
    <col min="25" max="25" width="13" bestFit="1" customWidth="1"/>
    <col min="26" max="26" width="9.81640625" bestFit="1" customWidth="1"/>
    <col min="29" max="29" width="3.36328125" style="27" customWidth="1"/>
    <col min="31" max="31" width="10.36328125" bestFit="1" customWidth="1"/>
    <col min="32" max="32" width="8.7265625" bestFit="1" customWidth="1"/>
    <col min="33" max="33" width="16.81640625" bestFit="1" customWidth="1"/>
  </cols>
  <sheetData>
    <row r="2" spans="2:33" x14ac:dyDescent="0.35">
      <c r="B2" s="25" t="s">
        <v>29</v>
      </c>
      <c r="C2" t="s">
        <v>19</v>
      </c>
      <c r="J2" s="25" t="s">
        <v>43</v>
      </c>
      <c r="K2" t="s">
        <v>19</v>
      </c>
      <c r="N2" s="8" t="str">
        <f>J2</f>
        <v>Day Name</v>
      </c>
      <c r="O2" s="8" t="str">
        <f>K2</f>
        <v xml:space="preserve"> Profit</v>
      </c>
      <c r="P2" s="8" t="s">
        <v>51</v>
      </c>
      <c r="S2">
        <v>1</v>
      </c>
      <c r="T2" s="5">
        <f>LARGE($O$3:$O$9,1)</f>
        <v>446081.58449999982</v>
      </c>
      <c r="Y2" s="25" t="s">
        <v>52</v>
      </c>
      <c r="Z2" t="s">
        <v>19</v>
      </c>
      <c r="AE2" s="25" t="s">
        <v>56</v>
      </c>
      <c r="AF2" t="s">
        <v>19</v>
      </c>
      <c r="AG2" t="s">
        <v>11</v>
      </c>
    </row>
    <row r="3" spans="2:33" x14ac:dyDescent="0.35">
      <c r="B3" t="s">
        <v>30</v>
      </c>
      <c r="C3" s="5">
        <v>196209.89109999995</v>
      </c>
      <c r="E3">
        <v>1</v>
      </c>
      <c r="F3" s="5">
        <f>LARGE(C3:C14,1)</f>
        <v>331050.35469999997</v>
      </c>
      <c r="G3" t="str">
        <f>INDEX($B$3:$B$14,MATCH(F3,$C$3:$C$14,0))</f>
        <v>Dec</v>
      </c>
      <c r="J3" t="s">
        <v>45</v>
      </c>
      <c r="K3" s="5">
        <v>446081.58449999982</v>
      </c>
      <c r="N3" s="8" t="str">
        <f t="shared" ref="N3:N9" si="0">J3</f>
        <v>Mon</v>
      </c>
      <c r="O3" s="19">
        <f t="shared" ref="O3:O9" si="1">K3</f>
        <v>446081.58449999982</v>
      </c>
      <c r="P3" s="8">
        <f>IFERROR(_xlfn.IFS(O3=$T$2,O3,O3=$T$3,O3,O3=$T$4,O3), " " )</f>
        <v>446081.58449999982</v>
      </c>
      <c r="S3">
        <v>2</v>
      </c>
      <c r="T3" s="5">
        <f>LARGE($O$3:$O$9,2)</f>
        <v>403994.64690000011</v>
      </c>
      <c r="Y3" t="s">
        <v>53</v>
      </c>
      <c r="Z3" s="5">
        <v>1639880.4315000006</v>
      </c>
      <c r="AA3" s="26">
        <f>Z3/SUM(Z3:Z4)</f>
        <v>0.74300348001673699</v>
      </c>
      <c r="AE3" t="s">
        <v>57</v>
      </c>
      <c r="AF3" s="32">
        <v>479785.30790000001</v>
      </c>
      <c r="AG3" s="30">
        <v>0.21738301560469694</v>
      </c>
    </row>
    <row r="4" spans="2:33" x14ac:dyDescent="0.35">
      <c r="B4" t="s">
        <v>31</v>
      </c>
      <c r="C4" s="5">
        <v>206421.74340000004</v>
      </c>
      <c r="E4">
        <v>2</v>
      </c>
      <c r="F4" s="5">
        <f>LARGE(C4:C15,2)</f>
        <v>248331.22519999999</v>
      </c>
      <c r="G4" t="str">
        <f t="shared" ref="G4:G5" si="2">INDEX($B$3:$B$14,MATCH(F4,$C$3:$C$14,0))</f>
        <v>Sep</v>
      </c>
      <c r="J4" t="s">
        <v>48</v>
      </c>
      <c r="K4" s="5">
        <v>403994.64690000011</v>
      </c>
      <c r="N4" s="8" t="str">
        <f t="shared" si="0"/>
        <v>Thu</v>
      </c>
      <c r="O4" s="19">
        <f t="shared" si="1"/>
        <v>403994.64690000011</v>
      </c>
      <c r="P4" s="8">
        <f t="shared" ref="P4:P9" si="3">IFERROR(_xlfn.IFS(O4=$T$2,O4,O4=$T$3,O4,O4=$T$4,O4), " " )</f>
        <v>403994.64690000011</v>
      </c>
      <c r="S4">
        <v>3</v>
      </c>
      <c r="T4" s="5">
        <f>LARGE($O$3:$O$9,3)</f>
        <v>316016.42749999993</v>
      </c>
      <c r="Y4" t="s">
        <v>54</v>
      </c>
      <c r="Z4" s="5">
        <v>567216.13749999984</v>
      </c>
      <c r="AA4" s="26">
        <f>Z4/SUM(Z3:Z4)</f>
        <v>0.25699651998326301</v>
      </c>
      <c r="AE4" t="s">
        <v>58</v>
      </c>
      <c r="AF4" s="32">
        <v>492534.32119999989</v>
      </c>
      <c r="AG4" s="30">
        <v>0.22315938872722699</v>
      </c>
    </row>
    <row r="5" spans="2:33" x14ac:dyDescent="0.35">
      <c r="B5" t="s">
        <v>32</v>
      </c>
      <c r="C5" s="5">
        <v>331050.35469999997</v>
      </c>
      <c r="E5">
        <v>3</v>
      </c>
      <c r="F5" s="5">
        <f>LARGE(C5:C16,3)</f>
        <v>204691.20370000001</v>
      </c>
      <c r="G5" t="str">
        <f t="shared" si="2"/>
        <v>Mar</v>
      </c>
      <c r="J5" t="s">
        <v>44</v>
      </c>
      <c r="K5" s="5">
        <v>316016.42749999993</v>
      </c>
      <c r="N5" s="8" t="str">
        <f t="shared" si="0"/>
        <v>Fri</v>
      </c>
      <c r="O5" s="19">
        <f t="shared" si="1"/>
        <v>316016.42749999993</v>
      </c>
      <c r="P5" s="8">
        <f t="shared" si="3"/>
        <v>316016.42749999993</v>
      </c>
      <c r="AE5" t="s">
        <v>59</v>
      </c>
      <c r="AF5" s="32">
        <v>613185.88529999997</v>
      </c>
      <c r="AG5" s="30">
        <v>0.27782467424061319</v>
      </c>
    </row>
    <row r="6" spans="2:33" x14ac:dyDescent="0.35">
      <c r="B6" t="s">
        <v>33</v>
      </c>
      <c r="C6" s="5">
        <v>142495.84640000001</v>
      </c>
      <c r="J6" t="s">
        <v>47</v>
      </c>
      <c r="K6" s="5">
        <v>306867.76429999998</v>
      </c>
      <c r="N6" s="8" t="str">
        <f t="shared" si="0"/>
        <v>Sun</v>
      </c>
      <c r="O6" s="19">
        <f t="shared" si="1"/>
        <v>306867.76429999998</v>
      </c>
      <c r="P6" s="8" t="str">
        <f t="shared" si="3"/>
        <v xml:space="preserve"> </v>
      </c>
      <c r="Y6" t="s">
        <v>55</v>
      </c>
      <c r="AE6" t="s">
        <v>60</v>
      </c>
      <c r="AF6" s="32">
        <v>621591.05459999992</v>
      </c>
      <c r="AG6" s="30">
        <v>0.28163292142746293</v>
      </c>
    </row>
    <row r="7" spans="2:33" x14ac:dyDescent="0.35">
      <c r="B7" t="s">
        <v>34</v>
      </c>
      <c r="C7" s="5">
        <v>132598.25779999999</v>
      </c>
      <c r="E7" t="s">
        <v>42</v>
      </c>
      <c r="F7" s="26">
        <f>SUM(F3:F5)/SUM(C3:C14)</f>
        <v>0.35525078268562155</v>
      </c>
      <c r="J7" t="s">
        <v>49</v>
      </c>
      <c r="K7" s="5">
        <v>287244.09620000003</v>
      </c>
      <c r="N7" s="8" t="str">
        <f t="shared" si="0"/>
        <v>Tue</v>
      </c>
      <c r="O7" s="19">
        <f t="shared" si="1"/>
        <v>287244.09620000003</v>
      </c>
      <c r="P7" s="19" t="str">
        <f t="shared" si="3"/>
        <v xml:space="preserve"> </v>
      </c>
      <c r="Y7" s="30">
        <f>MAX(AA3:AA4)</f>
        <v>0.74300348001673699</v>
      </c>
    </row>
    <row r="8" spans="2:33" x14ac:dyDescent="0.35">
      <c r="B8" t="s">
        <v>35</v>
      </c>
      <c r="C8" s="5">
        <v>158432.91669999994</v>
      </c>
      <c r="E8">
        <f>'Analysis -1'!V3</f>
        <v>2006</v>
      </c>
      <c r="J8" t="s">
        <v>46</v>
      </c>
      <c r="K8" s="5">
        <v>260348.37320000003</v>
      </c>
      <c r="N8" s="8" t="str">
        <f t="shared" si="0"/>
        <v>Sat</v>
      </c>
      <c r="O8" s="19">
        <f t="shared" si="1"/>
        <v>260348.37320000003</v>
      </c>
      <c r="P8" s="19" t="str">
        <f t="shared" si="3"/>
        <v xml:space="preserve"> </v>
      </c>
      <c r="Y8" t="str">
        <f xml:space="preserve"> UPPER(INDEX(Y3:Y4,MATCH(Y7,AA3:AA4,0))) &amp; " Makes up"</f>
        <v>WEEKDAY Makes up</v>
      </c>
    </row>
    <row r="9" spans="2:33" x14ac:dyDescent="0.35">
      <c r="B9" t="s">
        <v>36</v>
      </c>
      <c r="C9" s="5">
        <v>120174.3446</v>
      </c>
      <c r="E9" s="28" t="str">
        <f>"In " &amp; E8</f>
        <v>In 2006</v>
      </c>
      <c r="J9" t="s">
        <v>50</v>
      </c>
      <c r="K9" s="5">
        <v>186543.67639999997</v>
      </c>
      <c r="N9" s="8" t="str">
        <f t="shared" si="0"/>
        <v>Wed</v>
      </c>
      <c r="O9" s="19">
        <f t="shared" si="1"/>
        <v>186543.67639999997</v>
      </c>
      <c r="P9" s="19" t="str">
        <f t="shared" si="3"/>
        <v xml:space="preserve"> </v>
      </c>
    </row>
    <row r="10" spans="2:33" x14ac:dyDescent="0.35">
      <c r="B10" t="s">
        <v>37</v>
      </c>
      <c r="C10" s="5">
        <v>204691.20370000001</v>
      </c>
    </row>
    <row r="11" spans="2:33" x14ac:dyDescent="0.35">
      <c r="B11" t="s">
        <v>38</v>
      </c>
      <c r="C11" s="5">
        <v>176150.08550000002</v>
      </c>
      <c r="O11" t="s">
        <v>16</v>
      </c>
      <c r="P11" s="29">
        <f>SUM(P3:P9)/SUM(O3:O9)</f>
        <v>0.52833785131039279</v>
      </c>
    </row>
    <row r="12" spans="2:33" x14ac:dyDescent="0.35">
      <c r="B12" t="s">
        <v>39</v>
      </c>
      <c r="C12" s="5">
        <v>100755.14390000002</v>
      </c>
    </row>
    <row r="13" spans="2:33" x14ac:dyDescent="0.35">
      <c r="B13" t="s">
        <v>40</v>
      </c>
      <c r="C13" s="5">
        <v>189785.55600000001</v>
      </c>
    </row>
    <row r="14" spans="2:33" x14ac:dyDescent="0.35">
      <c r="B14" t="s">
        <v>41</v>
      </c>
      <c r="C14" s="5">
        <v>248331.22519999999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 D i m D a t e _ 7 1 b 7 d b a 9 - 7 3 0 0 - 4 9 5 b - b 4 5 4 - 1 e 9 b 8 4 c f 7 e 4 3 < / K e y > < V a l u e   x m l n s : a = " h t t p : / / s c h e m a s . d a t a c o n t r a c t . o r g / 2 0 0 4 / 0 7 / M i c r o s o f t . A n a l y s i s S e r v i c e s . C o m m o n " > < a : H a s F o c u s > t r u e < / a : H a s F o c u s > < a : S i z e A t D p i 9 6 > 1 4 3 < / a : S i z e A t D p i 9 6 > < a : V i s i b l e > t r u e < / a : V i s i b l e > < / V a l u e > < / K e y V a l u e O f s t r i n g S a n d b o x E d i t o r . M e a s u r e G r i d S t a t e S c d E 3 5 R y > < K e y V a l u e O f s t r i n g S a n d b o x E d i t o r . M e a s u r e G r i d S t a t e S c d E 3 5 R y > < K e y > D i m C u s t o m e r _ 4 1 7 7 2 3 9 a - 1 b 1 a - 4 7 a 4 - b a d a - f 2 2 5 d 6 9 a 5 9 e 3 < / K e y > < V a l u e   x m l n s : a = " h t t p : / / s c h e m a s . d a t a c o n t r a c t . o r g / 2 0 0 4 / 0 7 / M i c r o s o f t . A n a l y s i s S e r v i c e s . C o m m o n " > < a : H a s F o c u s > t r u e < / a : H a s F o c u s > < a : S i z e A t D p i 9 6 > 1 4 3 < / a : S i z e A t D p i 9 6 > < a : V i s i b l e > t r u e < / a : V i s i b l e > < / V a l u e > < / K e y V a l u e O f s t r i n g S a n d b o x E d i t o r . M e a s u r e G r i d S t a t e S c d E 3 5 R y > < K e y V a l u e O f s t r i n g S a n d b o x E d i t o r . M e a s u r e G r i d S t a t e S c d E 3 5 R y > < K e y > D i m S a l e s T e r r i t o r y _ a a 7 1 f 0 0 9 - 1 2 5 7 - 4 1 2 4 - b b 3 4 - 3 8 3 2 5 b 3 4 f 9 f f < / K e y > < V a l u e   x m l n s : a = " h t t p : / / s c h e m a s . d a t a c o n t r a c t . o r g / 2 0 0 4 / 0 7 / M i c r o s o f t . A n a l y s i s S e r v i c e s . C o m m o n " > < a : H a s F o c u s > f a l s e < / a : H a s F o c u s > < a : S i z e A t D p i 9 6 > 1 4 3 < / a : S i z e A t D p i 9 6 > < a : V i s i b l e > t r u e < / a : V i s i b l e > < / V a l u e > < / K e y V a l u e O f s t r i n g S a n d b o x E d i t o r . M e a s u r e G r i d S t a t e S c d E 3 5 R y > < K e y V a l u e O f s t r i n g S a n d b o x E d i t o r . M e a s u r e G r i d S t a t e S c d E 3 5 R y > < K e y > D i m P r o d u c t _ 5 1 4 a b f 5 e - 2 c f 2 - 4 8 b 5 - b 5 3 7 - c 2 1 8 e f f 0 1 7 0 2 < / K e y > < V a l u e   x m l n s : a = " h t t p : / / s c h e m a s . d a t a c o n t r a c t . o r g / 2 0 0 4 / 0 7 / M i c r o s o f t . A n a l y s i s S e r v i c e s . C o m m o n " > < a : H a s F o c u s > f a l s e < / a : H a s F o c u s > < a : S i z e A t D p i 9 6 > 1 4 3 < / a : S i z e A t D p i 9 6 > < a : V i s i b l e > t r u e < / a : V i s i b l e > < / V a l u e > < / K e y V a l u e O f s t r i n g S a n d b o x E d i t o r . M e a s u r e G r i d S t a t e S c d E 3 5 R y > < K e y V a l u e O f s t r i n g S a n d b o x E d i t o r . M e a s u r e G r i d S t a t e S c d E 3 5 R y > < K e y > D i m G e o g r a p h y _ a 4 e b a 9 3 7 - 6 b 4 c - 4 a 8 f - b e 1 a - 5 c 9 a a 8 b d 9 4 f d < / 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10.xml>��< ? x m l   v e r s i o n = " 1 . 0 "   e n c o d i n g = " U T F - 1 6 " ? > < G e m i n i   x m l n s = " h t t p : / / g e m i n i / p i v o t c u s t o m i z a t i o n / S h o w H i d d e n " > < C u s t o m C o n t e n t > < ! [ C D A T A [ T r u e ] ] > < / C u s t o m C o n t e n t > < / G e m i n i > 
</file>

<file path=customXml/item11.xml>��< ? x m l   v e r s i o n = " 1 . 0 "   e n c o d i n g = " U T F - 1 6 " ? > < G e m i n i   x m l n s = " h t t p : / / g e m i n i / p i v o t c u s t o m i z a t i o n / 6 5 b 8 2 4 6 f - b d 1 e - 4 e d 6 - 9 1 b 8 - 6 b a f 0 1 f 8 5 0 c 9 " > < C u s t o m C o n t e n t > < ! [ C D A T A [ < ? x m l   v e r s i o n = " 1 . 0 "   e n c o d i n g = " u t f - 1 6 " ? > < S e t t i n g s > < C a l c u l a t e d F i e l d s > < i t e m > < M e a s u r e N a m e > m e a s u r e   1 < / M e a s u r e N a m e > < D i s p l a y N a m e > m e a s u r e   1 < / D i s p l a y N a m e > < V i s i b l e > T r u e < / V i s i b l e > < / i t e m > < i t e m > < M e a s u r e N a m e > A l l   P r o d u c t s < / M e a s u r e N a m e > < D i s p l a y N a m e > A l l   P r o d u c t s < / D i s p l a y N a m e > < V i s i b l e > T r u e < / V i s i b l e > < / i t e m > < i t e m > < M e a s u r e N a m e > P r o d u c t   S o l d < / M e a s u r e N a m e > < D i s p l a y N a m e > P r o d u c t   S o l d < / D i s p l a y N a m e > < V i s i b l e > T r u e < / V i s i b l e > < / i t e m > < i t e m > < M e a s u r e N a m e > U n s o l d   P r o d u c t s < / M e a s u r e N a m e > < D i s p l a y N a m e > U n s o l d   P r o d u c t s < / D i s p l a y N a m e > < V i s i b l e > T r u e < / V i s i b l e > < / i t e m > < i t e m > < M e a s u r e N a m e > %   P e r c e n t a g e   P r o f i t   M a r g i n < / M e a s u r e N a m e > < D i s p l a y N a m e > %   P e r c e n t a g e   P r o f i t   M a r g i n < / D i s p l a y N a m e > < V i s i b l e > F a l s e < / V i s i b l e > < / i t e m > < / C a l c u l a t e d F i e l d s > < S A H o s t H a s h > 0 < / S A H o s t H a s h > < G e m i n i F i e l d L i s t V i s i b l e > T r u e < / G e m i n i F i e l d L i s t V i s i b l e > < / S e t t i n g s > ] ] > < / 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 2 0 2 4 - 0 5 - 0 5 T 2 3 : 2 6 : 2 4 . 9 4 3 0 3 4 + 0 5 : 0 0 < / L a s t P r o c e s s e d T i m e > < / D a t a M o d e l i n g S a n d b o x . S e r i a l i z e d S a n d b o x E r r o r C a c h e > ] ] > < / C u s t o m C o n t e n t > < / G e m i n i > 
</file>

<file path=customXml/item14.xml>��< ? x m l   v e r s i o n = " 1 . 0 "   e n c o d i n g = " U T F - 1 6 " ? > < G e m i n i   x m l n s = " h t t p : / / g e m i n i / p i v o t c u s t o m i z a t i o n / 4 4 f 3 b 1 6 8 - 9 5 2 1 - 4 2 b e - a 6 e 0 - a b f 1 3 8 1 f 2 b b 5 " > < C u s t o m C o n t e n t > < ! [ C D A T A [ < ? x m l   v e r s i o n = " 1 . 0 "   e n c o d i n g = " u t f - 1 6 " ? > < S e t t i n g s > < C a l c u l a t e d F i e l d s > < i t e m > < M e a s u r e N a m e > m e a s u r e   1 < / M e a s u r e N a m e > < D i s p l a y N a m e > m e a s u r e   1 < / D i s p l a y N a m e > < V i s i b l e > T r u e < / V i s i b l e > < / i t e m > < i t e m > < M e a s u r e N a m e > A l l   P r o d u c t s < / M e a s u r e N a m e > < D i s p l a y N a m e > A l l   P r o d u c t s < / D i s p l a y N a m e > < V i s i b l e > T r u e < / V i s i b l e > < / i t e m > < i t e m > < M e a s u r e N a m e > P r o d u c t   S o l d < / M e a s u r e N a m e > < D i s p l a y N a m e > P r o d u c t   S o l d < / D i s p l a y N a m e > < V i s i b l e > T r u e < / V i s i b l e > < / i t e m > < i t e m > < M e a s u r e N a m e > U n s o l d   P r o d u c t s < / M e a s u r e N a m e > < D i s p l a y N a m e > U n s o l d   P r o d u c t s < / D i s p l a y N a m e > < V i s i b l e > T r u e < / V i s i b l e > < / i t e m > < i t e m > < M e a s u r e N a m e > %   P e r c e n t a g e   P r o f i t   M a r g i n < / M e a s u r e N a m e > < D i s p l a y N a m e > %   P e r c e n t a g e   P r o f i t   M a r g i n < / D i s p l a y N a m e > < V i s i b l e > F a l s e < / V i s i b l e > < / i t e m > < / C a l c u l a t e d F i e l d s > < S A H o s t H a s h > 0 < / S A H o s t H a s h > < G e m i n i F i e l d L i s t V i s i b l e > T r u e < / G e m i n i F i e l d L i s t V i s i b l e > < / S e t t i n g s > ] ] > < / C u s t o m C o n t e n t > < / G e m i n i > 
</file>

<file path=customXml/item15.xml>��< ? x m l   v e r s i o n = " 1 . 0 "   e n c o d i n g = " U T F - 1 6 " ? > < G e m i n i   x m l n s = " h t t p : / / g e m i n i / p i v o t c u s t o m i z a t i o n / 4 d d a 5 e 8 4 - a 8 4 8 - 4 0 1 a - 8 b 8 3 - 9 8 2 a b f c 1 c c f 9 " > < C u s t o m C o n t e n t > < ! [ C D A T A [ < ? x m l   v e r s i o n = " 1 . 0 "   e n c o d i n g = " u t f - 1 6 " ? > < S e t t i n g s > < C a l c u l a t e d F i e l d s > < i t e m > < M e a s u r e N a m e > m e a s u r e   1 < / M e a s u r e N a m e > < D i s p l a y N a m e > m e a s u r e   1 < / D i s p l a y N a m e > < V i s i b l e > T r u e < / V i s i b l e > < / i t e m > < i t e m > < M e a s u r e N a m e > A l l   P r o d u c t s < / M e a s u r e N a m e > < D i s p l a y N a m e > A l l   P r o d u c t s < / D i s p l a y N a m e > < V i s i b l e > T r u e < / V i s i b l e > < / i t e m > < i t e m > < M e a s u r e N a m e > P r o d u c t   S o l d < / M e a s u r e N a m e > < D i s p l a y N a m e > P r o d u c t   S o l d < / D i s p l a y N a m e > < V i s i b l e > T r u e < / V i s i b l e > < / i t e m > < i t e m > < M e a s u r e N a m e > U n s o l d   P r o d u c t s < / M e a s u r e N a m e > < D i s p l a y N a m e > U n s o l d   P r o d u c t s < / D i s p l a y N a m e > < V i s i b l e > T r u e < / V i s i b l e > < / i t e m > < i t e m > < M e a s u r e N a m e > %   P e r c e n t a g e   P r o f i t   M a r g i n < / M e a s u r e N a m e > < D i s p l a y N a m e > %   P e r c e n t a g e   P r o f i t   M a r g i n < / D i s p l a y N a m e > < V i s i b l e > F a l s e < / V i s i b l e > < / i t e m > < / C a l c u l a t e d F i e l d s > < S A H o s t H a s h > 0 < / S A H o s t H a s h > < G e m i n i F i e l d L i s t V i s i b l e > T r u e < / G e m i n i F i e l d L i s t V i s i b l e > < / S e t t i n g s > ] ] > < / C u s t o m C o n t e n t > < / G e m i n i > 
</file>

<file path=customXml/item16.xml>��< ? x m l   v e r s i o n = " 1 . 0 "   e n c o d i n g = " U T F - 1 6 " ? > < G e m i n i   x m l n s = " h t t p : / / g e m i n i / p i v o t c u s t o m i z a t i o n / T a b l e X M L _ D i m C u s t o m e r _ 4 1 7 7 2 3 9 a - 1 b 1 a - 4 7 a 4 - b a d a - f 2 2 5 d 6 9 a 5 9 e 3 " > < 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 1 7 0 < / i n t > < / v a l u e > < / i t e m > < i t e m > < k e y > < s t r i n g > G e o g r a p h y K e y < / s t r i n g > < / k e y > < v a l u e > < i n t > 1 8 1 < / i n t > < / v a l u e > < / i t e m > < i t e m > < k e y > < s t r i n g > C u s t o m e r A l t e r n a t e K e y < / s t r i n g > < / k e y > < v a l u e > < i n t > 2 5 5 < / i n t > < / v a l u e > < / i t e m > < i t e m > < k e y > < s t r i n g > F u l l   N a m e < / s t r i n g > < / k e y > < v a l u e > < i n t > 1 4 0 < / i n t > < / v a l u e > < / i t e m > < i t e m > < k e y > < s t r i n g > B i r t h D a t e < / s t r i n g > < / k e y > < v a l u e > < i n t > 1 3 6 < / i n t > < / v a l u e > < / i t e m > < i t e m > < k e y > < s t r i n g > Y e a r l y I n c o m e < / s t r i n g > < / k e y > < v a l u e > < i n t > 1 7 1 < / i n t > < / v a l u e > < / i t e m > < / C o l u m n W i d t h s > < C o l u m n D i s p l a y I n d e x > < i t e m > < k e y > < s t r i n g > C u s t o m e r K e y < / s t r i n g > < / k e y > < v a l u e > < i n t > 0 < / i n t > < / v a l u e > < / i t e m > < i t e m > < k e y > < s t r i n g > G e o g r a p h y K e y < / s t r i n g > < / k e y > < v a l u e > < i n t > 1 < / i n t > < / v a l u e > < / i t e m > < i t e m > < k e y > < s t r i n g > C u s t o m e r A l t e r n a t e K e y < / s t r i n g > < / k e y > < v a l u e > < i n t > 2 < / i n t > < / v a l u e > < / i t e m > < i t e m > < k e y > < s t r i n g > F u l l   N a m e < / s t r i n g > < / k e y > < v a l u e > < i n t > 3 < / i n t > < / v a l u e > < / i t e m > < i t e m > < k e y > < s t r i n g > B i r t h D a t e < / s t r i n g > < / k e y > < v a l u e > < i n t > 4 < / i n t > < / v a l u e > < / i t e m > < i t e m > < k e y > < s t r i n g > Y e a r l y I n c o m e < / s t r i n g > < / k e y > < v a l u e > < i n t > 5 < / 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T a b l e X M L _ D i m P r o d u c t _ 5 1 4 a b f 5 e - 2 c f 2 - 4 8 b 5 - b 5 3 7 - c 2 1 8 e f f 0 1 7 0 2 " > < 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 1 5 2 < / i n t > < / v a l u e > < / i t e m > < i t e m > < k e y > < s t r i n g > E n g l i s h P r o d u c t N a m e < / s t r i n g > < / k e y > < v a l u e > < i n t > 2 3 8 < / i n t > < / v a l u e > < / i t e m > < i t e m > < k e y > < s t r i n g > C o l o r < / s t r i n g > < / k e y > < v a l u e > < i n t > 9 8 < / i n t > < / v a l u e > < / i t e m > < / C o l u m n W i d t h s > < C o l u m n D i s p l a y I n d e x > < i t e m > < k e y > < s t r i n g > P r o d u c t K e y < / s t r i n g > < / k e y > < v a l u e > < i n t > 0 < / i n t > < / v a l u e > < / i t e m > < i t e m > < k e y > < s t r i n g > E n g l i s h P r o d u c t N a m e < / s t r i n g > < / k e y > < v a l u e > < i n t > 1 < / i n t > < / v a l u e > < / i t e m > < i t e m > < k e y > < s t r i n g > C o l o r < / s t r i n g > < / k e y > < v a l u e > < i n t > 2 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D i m D a t e _ 7 1 b 7 d b a 9 - 7 3 0 0 - 4 9 5 b - b 4 5 4 - 1 e 9 b 8 4 c f 7 e 4 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 9 2 < / i n t > < / v a l u e > < / i t e m > < i t e m > < k e y > < s t r i n g > Y e a r < / s t r i n g > < / k e y > < v a l u e > < i n t > 8 8 < / i n t > < / v a l u e > < / i t e m > < i t e m > < k e y > < s t r i n g > M o n t h   N u m b e r < / s t r i n g > < / k e y > < v a l u e > < i n t > 1 9 1 < / i n t > < / v a l u e > < / i t e m > < i t e m > < k e y > < s t r i n g > M o n t h   N a m e < / s t r i n g > < / k e y > < v a l u e > < i n t > 1 7 0 < / i n t > < / v a l u e > < / i t e m > < i t e m > < k e y > < s t r i n g > Q u a r t e r < / s t r i n g > < / k e y > < v a l u e > < i n t > 1 2 1 < / i n t > < / v a l u e > < / i t e m > < i t e m > < k e y > < s t r i n g > W e e k   o f   Y e a r < / s t r i n g > < / k e y > < v a l u e > < i n t > 1 6 8 < / i n t > < / v a l u e > < / i t e m > < i t e m > < k e y > < s t r i n g > D a y   o f   W e e k < / s t r i n g > < / k e y > < v a l u e > < i n t > 1 6 4 < / i n t > < / v a l u e > < / i t e m > < i t e m > < k e y > < s t r i n g > D a y   N a m e < / s t r i n g > < / k e y > < v a l u e > < i n t > 1 4 3 < / i n t > < / v a l u e > < / i t e m > < i t e m > < k e y > < s t r i n g > W e e k   T y p e < / s t r i n g > < / k e y > < v a l u e > < i n t > 1 4 8 < / i n t > < / v a l u e > < / i t e m > < / C o l u m n W i d t h s > < C o l u m n D i s p l a y I n d e x > < i t e m > < k e y > < s t r i n g > D a t e < / s t r i n g > < / k e y > < v a l u e > < i n t > 0 < / i n t > < / v a l u e > < / i t e m > < i t e m > < k e y > < s t r i n g > Y e a r < / s t r i n g > < / k e y > < v a l u e > < i n t > 1 < / i n t > < / v a l u e > < / i t e m > < i t e m > < k e y > < s t r i n g > M o n t h   N u m b e r < / s t r i n g > < / k e y > < v a l u e > < i n t > 2 < / i n t > < / v a l u e > < / i t e m > < i t e m > < k e y > < s t r i n g > M o n t h   N a m e < / s t r i n g > < / k e y > < v a l u e > < i n t > 3 < / i n t > < / v a l u e > < / i t e m > < i t e m > < k e y > < s t r i n g > Q u a r t e r < / s t r i n g > < / k e y > < v a l u e > < i n t > 4 < / i n t > < / v a l u e > < / i t e m > < i t e m > < k e y > < s t r i n g > W e e k   o f   Y e a r < / s t r i n g > < / k e y > < v a l u e > < i n t > 5 < / i n t > < / v a l u e > < / i t e m > < i t e m > < k e y > < s t r i n g > D a y   o f   W e e k < / s t r i n g > < / k e y > < v a l u e > < i n t > 6 < / i n t > < / v a l u e > < / i t e m > < i t e m > < k e y > < s t r i n g > D a y   N a m e < / s t r i n g > < / k e y > < v a l u e > < i n t > 7 < / i n t > < / v a l u e > < / i t e m > < i t e m > < k e y > < s t r i n g > W e e k   T y p e < / s t r i n g > < / k e y > < v a l u e > < i n t > 8 < / 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D i m G e o g r a p h y _ a 4 e b a 9 3 7 - 6 b 4 c - 4 a 8 f - b e 1 a - 5 c 9 a a 8 b d 9 4 f d " > < C u s t o m C o n t e n t > < ! [ C D A T A [ < T a b l e W i d g e t G r i d S e r i a l i z a t i o n   x m l n s : x s d = " h t t p : / / w w w . w 3 . o r g / 2 0 0 1 / X M L S c h e m a "   x m l n s : x s i = " h t t p : / / w w w . w 3 . o r g / 2 0 0 1 / X M L S c h e m a - i n s t a n c e " > < C o l u m n S u g g e s t e d T y p e   / > < C o l u m n F o r m a t   / > < C o l u m n A c c u r a c y   / > < C o l u m n C u r r e n c y S y m b o l   / > < C o l u m n P o s i t i v e P a t t e r n   / > < C o l u m n N e g a t i v e P a t t e r n   / > < C o l u m n W i d t h s > < i t e m > < k e y > < s t r i n g > G e o g r a p h y K e y < / s t r i n g > < / k e y > < v a l u e > < i n t > 1 8 1 < / i n t > < / v a l u e > < / i t e m > < i t e m > < k e y > < s t r i n g > C i t y < / s t r i n g > < / k e y > < v a l u e > < i n t > 8 3 < / i n t > < / v a l u e > < / i t e m > < i t e m > < k e y > < s t r i n g > C o u n t r y < / s t r i n g > < / k e y > < v a l u e > < i n t > 1 2 2 < / i n t > < / v a l u e > < / i t e m > < i t e m > < k e y > < s t r i n g > S a l e s T e r r i t o r y K e y < / s t r i n g > < / k e y > < v a l u e > < i n t > 2 0 5 < / i n t > < / v a l u e > < / i t e m > < / C o l u m n W i d t h s > < C o l u m n D i s p l a y I n d e x > < i t e m > < k e y > < s t r i n g > G e o g r a p h y K e y < / s t r i n g > < / k e y > < v a l u e > < i n t > 0 < / i n t > < / v a l u e > < / i t e m > < i t e m > < k e y > < s t r i n g > C i t y < / s t r i n g > < / k e y > < v a l u e > < i n t > 1 < / i n t > < / v a l u e > < / i t e m > < i t e m > < k e y > < s t r i n g > C o u n t r y < / s t r i n g > < / k e y > < v a l u e > < i n t > 2 < / i n t > < / v a l u e > < / i t e m > < i t e m > < k e y > < s t r i n g > S a l e s T e r r i t o r y K e y < / 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O r d e r " > < C u s t o m C o n t e n t > < ! [ C D A T A [ D i m D a t e _ 7 1 b 7 d b a 9 - 7 3 0 0 - 4 9 5 b - b 4 5 4 - 1 e 9 b 8 4 c f 7 e 4 3 , D i m G e o g r a p h y _ a 4 e b a 9 3 7 - 6 b 4 c - 4 a 8 f - b e 1 a - 5 c 9 a a 8 b d 9 4 f d , D i m P r o d u c t _ 5 1 4 a b f 5 e - 2 c f 2 - 4 8 b 5 - b 5 3 7 - c 2 1 8 e f f 0 1 7 0 2 , D i m S a l e s T e r r i t o r y _ a a 7 1 f 0 0 9 - 1 2 5 7 - 4 1 2 4 - b b 3 4 - 3 8 3 2 5 b 3 4 f 9 f f , F a c t I n t e r n e t S a l e s _ 4 b 4 e d c e b - d 4 c 9 - 4 d 0 7 - 8 c a 5 - e f e d 8 5 0 4 1 d 8 4 , D i m C u s t o m e r _ 4 1 7 7 2 3 9 a - 1 b 1 a - 4 7 a 4 - b a d a - f 2 2 5 d 6 9 a 5 9 e 3 , A l l   M e a s u r e s _ b f 0 3 5 8 3 0 - b 4 2 1 - 4 e 8 c - a 7 d 9 - 4 9 b 5 d 4 1 4 7 0 2 6 ] ] > < / 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I s S a n d b o x E m b e d d e d " > < C u s t o m C o n t e n t > < ! [ C D A T A [ y e s ] ] > < / C u s t o m C o n t e n t > < / G e m i n i > 
</file>

<file path=customXml/item23.xml>��< ? x m l   v e r s i o n = " 1 . 0 "   e n c o d i n g = " U T F - 1 6 " ? > < G e m i n i   x m l n s = " h t t p : / / g e m i n i / p i v o t c u s t o m i z a t i o n / M a n u a l C a l c M o d e " > < C u s t o m C o n t e n t > < ! [ C D A T A [ F a l s e ] ] > < / C u s t o m C o n t e n t > < / G e m i n i > 
</file>

<file path=customXml/item2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 C o l u m n s \ W e e k   o f   Y e a r 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  T y p e 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 D i m G e o g r a p h y 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 D i m G e o g r a p h y 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5.xml>��< ? x m l   v e r s i o n = " 1 . 0 "   e n c o d i n g = " U T F - 1 6 " ? > < G e m i n i   x m l n s = " h t t p : / / g e m i n i / p i v o t c u s t o m i z a t i o n / 2 f 9 3 4 8 c 5 - e 1 b c - 4 3 b 9 - a 5 8 a - 3 3 6 3 9 b c c 5 4 d f " > < C u s t o m C o n t e n t > < ! [ C D A T A [ < ? x m l   v e r s i o n = " 1 . 0 "   e n c o d i n g = " u t f - 1 6 " ? > < S e t t i n g s > < C a l c u l a t e d F i e l d s > < i t e m > < M e a s u r e N a m e > m e a s u r e   1 < / M e a s u r e N a m e > < D i s p l a y N a m e > m e a s u r e   1 < / D i s p l a y N a m e > < V i s i b l e > T r u e < / V i s i b l e > < / i t e m > < i t e m > < M e a s u r e N a m e > A l l   P r o d u c t s < / M e a s u r e N a m e > < D i s p l a y N a m e > A l l   P r o d u c t s < / D i s p l a y N a m e > < V i s i b l e > T r u e < / V i s i b l e > < / i t e m > < i t e m > < M e a s u r e N a m e > P r o d u c t   S o l d < / M e a s u r e N a m e > < D i s p l a y N a m e > P r o d u c t   S o l d < / D i s p l a y N a m e > < V i s i b l e > T r u e < / V i s i b l e > < / i t e m > < i t e m > < M e a s u r e N a m e > U n s o l d   P r o d u c t s < / M e a s u r e N a m e > < D i s p l a y N a m e > U n s o l d   P r o d u c t s < / D i s p l a y N a m e > < V i s i b l e > T r u e < / V i s i b l e > < / i t e m > < i t e m > < M e a s u r e N a m e > P e r c e n t a g e   P r o f i t   M a r g i n < / M e a s u r e N a m e > < D i s p l a y N a m e > P e r c e n t a g e   P r o f i t   M a r g i n < / D i s p l a y N a m e > < V i s i b l e > T r u e < / V i s i b l e > < / i t e m > < / C a l c u l a t e d F i e l d s > < S A H o s t H a s h > 0 < / S A H o s t H a s h > < G e m i n i F i e l d L i s t V i s i b l e > T r u e < / G e m i n i F i e l d L i s t V i s i b l e > < / S e t t i n g s > ] ] > < / C u s t o m C o n t e n t > < / G e m i n i > 
</file>

<file path=customXml/item2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  N a m e < / K e y > < / D i a g r a m O b j e c t K e y > < D i a g r a m O b j e c t K e y > < K e y > C o l u m n s \ Q u a r t e r < / K e y > < / D i a g r a m O b j e c t K e y > < D i a g r a m O b j e c t K e y > < K e y > C o l u m n s \ W e e k   o f   Y e a r < / K e y > < / D i a g r a m O b j e c t K e y > < D i a g r a m O b j e c t K e y > < K e y > C o l u m n s \ D a y   o f   W e e k < / K e y > < / D i a g r a m O b j e c t K e y > < D i a g r a m O b j e c t K e y > < K e y > C o l u m n s \ D a y   N a m e < / K e y > < / D i a g r a m O b j e c t K e y > < D i a g r a m O b j e c t K e y > < K e y > C o l u m n s \ W e e k   T y p e 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 C o l u m n s \ W e e k   o f   Y e a r 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  T y p e < / K e y > < / a : K e y > < a : V a l u e   i : t y p e = " M e a s u r e G r i d N o d e V i e w S t a t e " > < C o l u m n > 8 < / C o l u m n > < L a y e d O u t > t r u e < / L a y e d O u t > < / a : V a l u e > < / a : K e y V a l u e O f D i a g r a m O b j e c t K e y a n y T y p e z b w N T n L X > < / V i e w S t a t e s > < / D i a g r a m M a n a g e r . S e r i a l i z a b l e D i a g r a m > < 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 C o l u m n s \ F u l l   N a m e < / K e y > < / D i a g r a m O b j e c t K e y > < D i a g r a m O b j e c t K e y > < K e y > C o l u m n s \ B i r t h D a t e < / K e y > < / D i a g r a m O b j e c t K e y > < D i a g r a m O b j e c t K e y > < K e y > C o l u m n s \ Y e a r l y I n c o m e 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 C o l u m n s \ F u l l   N a m e < / K e y > < / a : K e y > < a : V a l u e   i : t y p e = " M e a s u r e G r i d N o d e V i e w S t a t e " > < C o l u m n > 3 < / C o l u m n > < L a y e d O u t > t r u e < / L a y e d O u t > < / a : V a l u e > < / a : K e y V a l u e O f D i a g r a m O b j e c t K e y a n y T y p e z b w N T n L X > < a : K e y V a l u e O f D i a g r a m O b j e c t K e y a n y T y p e z b w N T n L X > < a : K e y > < K e y > C o l u m n s \ B i r t h D a t e < / K e y > < / a : K e y > < a : V a l u e   i : t y p e = " M e a s u r e G r i d N o d e V i e w S t a t e " > < C o l u m n > 4 < / C o l u m n > < L a y e d O u t > t r u e < / L a y e d O u t > < / a : V a l u e > < / a : K e y V a l u e O f D i a g r a m O b j e c t K e y a n y T y p e z b w N T n L X > < a : K e y V a l u e O f D i a g r a m O b j e c t K e y a n y T y p e z b w N T n L X > < a : K e y > < K e y > C o l u m n s \ Y e a r l y I n c o m e < / 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 T a g s \ T a b l e s \ & l t ; T a b l e s \ D i m D a t e & g t ; < / K e y > < / D i a g r a m O b j e c t K e y > < D i a g r a m O b j e c t K e y > < K e y > D y n a m i c   T a g s \ T a b l e s \ & l t ; T a b l e s \ D i m G e o g r a p h y & g t ; < / K e y > < / D i a g r a m O b j e c t K e y > < D i a g r a m O b j e c t K e y > < K e y > D y n a m i c   T a g s \ T a b l e s \ & l t ; T a b l e s \ D i m P r o d u c t & g t ; < / K e y > < / D i a g r a m O b j e c t K e y > < D i a g r a m O b j e c t K e y > < K e y > D y n a m i c   T a g s \ T a b l e s \ & l t ; T a b l e s \ D i m S a l e s T e r r i t o r y & g t ; < / K e y > < / D i a g r a m O b j e c t K e y > < D i a g r a m O b j e c t K e y > < K e y > D y n a m i c   T a g s \ T a b l e s \ & l t ; T a b l e s \ F a c t I n t e r n e t S a l e s & g t ; < / K e y > < / D i a g r a m O b j e c t K e y > < D i a g r a m O b j e c t K e y > < K e y > D y n a m i c   T a g s \ T a b l e s \ & l t ; T a b l e s \ D i m C u s t o m e r & g t ; < / K e y > < / D i a g r a m O b j e c t K e y > < D i a g r a m O b j e c t K e y > < K e y > D y n a m i c   T a g s \ T a b l e s \ & l t ; T a b l e s \ A l l   M e a s u r e s & g t ; < / K e y > < / D i a g r a m O b j e c t K e y > < D i a g r a m O b j e c t K e y > < K e y > T a b l e s \ D i m D a t e < / K e y > < / D i a g r a m O b j e c t K e y > < D i a g r a m O b j e c t K e y > < K e y > T a b l e s \ D i m D a t e \ C o l u m n s \ D a t e < / K e y > < / D i a g r a m O b j e c t K e y > < D i a g r a m O b j e c t K e y > < K e y > T a b l e s \ D i m D a t e \ C o l u m n s \ Y e a r < / K e y > < / D i a g r a m O b j e c t K e y > < D i a g r a m O b j e c t K e y > < K e y > T a b l e s \ D i m D a t e \ C o l u m n s \ M o n t h   N u m b e r < / K e y > < / D i a g r a m O b j e c t K e y > < D i a g r a m O b j e c t K e y > < K e y > T a b l e s \ D i m D a t e \ C o l u m n s \ M o n t h   N a m e < / K e y > < / D i a g r a m O b j e c t K e y > < D i a g r a m O b j e c t K e y > < K e y > T a b l e s \ D i m D a t e \ C o l u m n s \ Q u a r t e r < / K e y > < / D i a g r a m O b j e c t K e y > < D i a g r a m O b j e c t K e y > < K e y > T a b l e s \ D i m D a t e \ C o l u m n s \ W e e k   o f   Y e a r < / K e y > < / D i a g r a m O b j e c t K e y > < D i a g r a m O b j e c t K e y > < K e y > T a b l e s \ D i m D a t e \ C o l u m n s \ D a y   o f   W e e k < / K e y > < / D i a g r a m O b j e c t K e y > < D i a g r a m O b j e c t K e y > < K e y > T a b l e s \ D i m D a t e \ C o l u m n s \ D a y   N a m e < / K e y > < / D i a g r a m O b j e c t K e y > < D i a g r a m O b j e c t K e y > < K e y > T a b l e s \ D i m D a t e \ C o l u m n s \ W e e k   T y p e < / K e y > < / D i a g r a m O b j e c t K e y > < D i a g r a m O b j e c t K e y > < K e y > T a b l e s \ D i m G e o g r a p h y < / K e y > < / D i a g r a m O b j e c t K e y > < D i a g r a m O b j e c t K e y > < K e y > T a b l e s \ D i m G e o g r a p h y \ C o l u m n s \ G e o g r a p h y K e y < / K e y > < / D i a g r a m O b j e c t K e y > < D i a g r a m O b j e c t K e y > < K e y > T a b l e s \ D i m G e o g r a p h y \ C o l u m n s \ C i t y < / K e y > < / D i a g r a m O b j e c t K e y > < D i a g r a m O b j e c t K e y > < K e y > T a b l e s \ D i m G e o g r a p h y \ C o l u m n s \ C o u n t r y < / K e y > < / D i a g r a m O b j e c t K e y > < D i a g r a m O b j e c t K e y > < K e y > T a b l e s \ D i m G e o g r a p h y \ C o l u m n s \ S a l e s T e r r i t o r y K e y < / K e y > < / D i a g r a m O b j e c t K e y > < D i a g r a m O b j e c t K e y > < K e y > T a b l e s \ D i m P r o d u c t < / K e y > < / D i a g r a m O b j e c t K e y > < D i a g r a m O b j e c t K e y > < K e y > T a b l e s \ D i m P r o d u c t \ C o l u m n s \ P r o d u c t K e y < / K e y > < / D i a g r a m O b j e c t K e y > < D i a g r a m O b j e c t K e y > < K e y > T a b l e s \ D i m P r o d u c t \ C o l u m n s \ E n g l i s h P r o d u c t N a m e < / K e y > < / D i a g r a m O b j e c t K e y > < D i a g r a m O b j e c t K e y > < K e y > T a b l e s \ D i m P r o d u c t \ C o l u m n s \ C o l o r < / K e y > < / D i a g r a m O b j e c t K e y > < D i a g r a m O b j e c t K e y > < K e y > T a b l e s \ D i m S a l e s T e r r i t o r y < / K e y > < / D i a g r a m O b j e c t K e y > < D i a g r a m O b j e c t K e y > < K e y > T a b l e s \ D i m S a l e s T e r r i t o r y \ C o l u m n s \ S a l e s T e r r i t o r y K e y < / K e y > < / D i a g r a m O b j e c t K e y > < D i a g r a m O b j e c t K e y > < K e y > T a b l e s \ D i m S a l e s T e r r i t o r y \ C o l u m n s \ S a l e s T e r r i t o r y A l t e r n a t e K e y < / K e y > < / D i a g r a m O b j e c t K e y > < D i a g r a m O b j e c t K e y > < K e y > T a b l e s \ D i m S a l e s T e r r i t o r y \ C o l u m n s \ S a l e s T e r r i t o r y R e g i o n < / K e y > < / D i a g r a m O b j e c t K e y > < D i a g r a m O b j e c t K e y > < K e y > T a b l e s \ D i m S a l e s T e r r i t o r y \ C o l u m n s \ S a l e s T e r r i t o r y C o u n t r y < / K e y > < / D i a g r a m O b j e c t K e y > < D i a g r a m O b j e c t K e y > < K e y > T a b l e s \ D i m S a l e s T e r r i t o r y \ C o l u m n s \ S a l e s T e r r i t o r y G r o u p < / K e y > < / D i a g r a m O b j e c t K e y > < D i a g r a m O b j e c t K e y > < K e y > T a b l e s \ F a c t I n t e r n e t S a l e s < / K e y > < / D i a g r a m O b j e c t K e y > < D i a g r a m O b j e c t K e y > < K e y > T a b l e s \ F a c t I n t e r n e t S a l e s \ C o l u m n s \ P r o d u c t K e y < / K e y > < / D i a g r a m O b j e c t K e y > < D i a g r a m O b j e c t K e y > < K e y > T a b l e s \ F a c t I n t e r n e t S a l e s \ C o l u m n s \ O r d e r D a t e K e y < / K e y > < / D i a g r a m O b j e c t K e y > < D i a g r a m O b j e c t K e y > < K e y > T a b l e s \ F a c t I n t e r n e t S a l e s \ C o l u m n s \ D u e D a t e K e y < / K e y > < / D i a g r a m O b j e c t K e y > < D i a g r a m O b j e c t K e y > < K e y > T a b l e s \ F a c t I n t e r n e t S a l e s \ C o l u m n s \ S h i p D a t e K e y < / K e y > < / D i a g r a m O b j e c t K e y > < D i a g r a m O b j e c t K e y > < K e y > T a b l e s \ F a c t I n t e r n e t S a l e s \ C o l u m n s \ C u s t o m e r K e y < / K e y > < / D i a g r a m O b j e c t K e y > < D i a g r a m O b j e c t K e y > < K e y > T a b l e s \ F a c t I n t e r n e t S a l e s \ C o l u m n s \ S a l e s T e r r i t o r y K e y < / K e y > < / D i a g r a m O b j e c t K e y > < D i a g r a m O b j e c t K e y > < K e y > T a b l e s \ F a c t I n t e r n e t S a l e s \ C o l u m n s \ O r d e r Q u a n t i t y < / K e y > < / D i a g r a m O b j e c t K e y > < D i a g r a m O b j e c t K e y > < K e y > T a b l e s \ F a c t I n t e r n e t S a l e s \ C o l u m n s \ U n i t P r i c e < / K e y > < / D i a g r a m O b j e c t K e y > < D i a g r a m O b j e c t K e y > < K e y > T a b l e s \ F a c t I n t e r n e t S a l e s \ C o l u m n s \ C o s t < / K e y > < / D i a g r a m O b j e c t K e y > < D i a g r a m O b j e c t K e y > < K e y > T a b l e s \ F a c t I n t e r n e t S a l e s \ C o l u m n s \ O r d e r D a t e < / K e y > < / D i a g r a m O b j e c t K e y > < D i a g r a m O b j e c t K e y > < K e y > T a b l e s \ F a c t I n t e r n e t S a l e s \ C o l u m n s \ T o t a l   R e v e n u e < / K e y > < / D i a g r a m O b j e c t K e y > < D i a g r a m O b j e c t K e y > < K e y > T a b l e s \ F a c t I n t e r n e t S a l e s \ C o l u m n s \ C O G S < / K e y > < / D i a g r a m O b j e c t K e y > < D i a g r a m O b j e c t K e y > < K e y > T a b l e s \ F a c t I n t e r n e t S a l e s \ C o l u m n s \ T o t a l   P r o f i t < / K e y > < / D i a g r a m O b j e c t K e y > < D i a g r a m O b j e c t K e y > < K e y > T a b l e s \ F a c t I n t e r n e t S a l e s \ M e a s u r e s \ S u m   o f   S h i p D a t e K e y < / K e y > < / D i a g r a m O b j e c t K e y > < D i a g r a m O b j e c t K e y > < K e y > T a b l e s \ F a c t I n t e r n e t S a l e s \ S u m   o f   S h i p D a t e K e y \ A d d i t i o n a l   I n f o \ I m p l i c i t   M e a s u r e < / K e y > < / D i a g r a m O b j e c t K e y > < D i a g r a m O b j e c t K e y > < K e y > T a b l e s \ F a c t I n t e r n e t S a l e s \ M e a s u r e s \ C o u n t   o f   S h i p D a t e K e y < / K e y > < / D i a g r a m O b j e c t K e y > < D i a g r a m O b j e c t K e y > < K e y > T a b l e s \ F a c t I n t e r n e t S a l e s \ C o u n t   o f   S h i p D a t e K e y \ A d d i t i o n a l   I n f o \ I m p l i c i t   M e a s u r e < / K e y > < / D i a g r a m O b j e c t K e y > < D i a g r a m O b j e c t K e y > < K e y > T a b l e s \ F a c t I n t e r n e t S a l e s \ M e a s u r e s \ S u m   o f   C O G S < / K e y > < / D i a g r a m O b j e c t K e y > < D i a g r a m O b j e c t K e y > < K e y > T a b l e s \ F a c t I n t e r n e t S a l e s \ S u m   o f   C O G S \ A d d i t i o n a l   I n f o \ I m p l i c i t   M e a s u r e < / K e y > < / D i a g r a m O b j e c t K e y > < D i a g r a m O b j e c t K e y > < K e y > T a b l e s \ F a c t I n t e r n e t S a l e s \ M e a s u r e s \ C o u n t   o f   T o t a l   P r o f i t < / K e y > < / D i a g r a m O b j e c t K e y > < D i a g r a m O b j e c t K e y > < K e y > T a b l e s \ F a c t I n t e r n e t S a l e s \ C o u n t   o f   T o t a l   P r o f i t \ A d d i t i o n a l   I n f o \ I m p l i c i t   M e a s u r e < / K e y > < / D i a g r a m O b j e c t K e y > < D i a g r a m O b j e c t K e y > < K e y > T a b l e s \ F a c t I n t e r n e t S a l e s \ M e a s u r e s \ S u m   o f   T o t a l   R e v e n u e < / K e y > < / D i a g r a m O b j e c t K e y > < D i a g r a m O b j e c t K e y > < K e y > T a b l e s \ F a c t I n t e r n e t S a l e s \ S u m   o f   T o t a l   R e v e n u e \ A d d i t i o n a l   I n f o \ I m p l i c i t   M e a s u r e < / K e y > < / D i a g r a m O b j e c t K e y > < D i a g r a m O b j e c t K e y > < K e y > T a b l e s \ F a c t I n t e r n e t S a l e s \ M e a s u r e s \ S u m   o f   O r d e r Q u a n t i t y < / K e y > < / D i a g r a m O b j e c t K e y > < D i a g r a m O b j e c t K e y > < K e y > T a b l e s \ F a c t I n t e r n e t S a l e s \ S u m   o f   O r d e r Q u a n t i t y \ A d d i t i o n a l   I n f o \ I m p l i c i t   M e a s u r e < / K e y > < / D i a g r a m O b j e c t K e y > < D i a g r a m O b j e c t K e y > < K e y > T a b l e s \ F a c t I n t e r n e t S a l e s \ M e a s u r e s \ S u m   o f   T o t a l   P r o f i t < / K e y > < / D i a g r a m O b j e c t K e y > < D i a g r a m O b j e c t K e y > < K e y > T a b l e s \ F a c t I n t e r n e t S a l e s \ T a b l e s \ F a c t I n t e r n e t S a l e s \ M e a s u r e s \ S u m   o f   T o t a l   P r o f i t \ A d d i t i o n a l   I n f o \ E r r o r < / K e y > < / D i a g r a m O b j e c t K e y > < D i a g r a m O b j e c t K e y > < K e y > T a b l e s \ F a c t I n t e r n e t S a l e s \ S u m   o f   T o t a l   P r o f i t \ A d d i t i o n a l   I n f o \ I m p l i c i t   M e a s u r e < / 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 T a b l e s \ D i m C u s t o m e r \ C o l u m n s \ F u l l   N a m e < / K e y > < / D i a g r a m O b j e c t K e y > < D i a g r a m O b j e c t K e y > < K e y > T a b l e s \ D i m C u s t o m e r \ C o l u m n s \ B i r t h D a t e < / K e y > < / D i a g r a m O b j e c t K e y > < D i a g r a m O b j e c t K e y > < K e y > T a b l e s \ D i m C u s t o m e r \ C o l u m n s \ Y e a r l y I n c o m e < / K e y > < / D i a g r a m O b j e c t K e y > < D i a g r a m O b j e c t K e y > < K e y > T a b l e s \ A l l   M e a s u r e s < / K e y > < / D i a g r a m O b j e c t K e y > < D i a g r a m O b j e c t K e y > < K e y > T a b l e s \ A l l   M e a s u r e s \ C o l u m n s \ A l l   M e a s u r e s < / K e y > < / D i a g r a m O b j e c t K e y > < D i a g r a m O b j e c t K e y > < K e y > T a b l e s \ A l l   M e a s u r e s \ M e a s u r e s \ m e a s u r e   1 < / K e y > < / D i a g r a m O b j e c t K e y > < D i a g r a m O b j e c t K e y > < K e y > T a b l e s \ A l l   M e a s u r e s \ M e a s u r e s \ A l l   P r o d u c t s < / K e y > < / D i a g r a m O b j e c t K e y > < D i a g r a m O b j e c t K e y > < K e y > T a b l e s \ A l l   M e a s u r e s \ M e a s u r e s \ P r o d u c t   S o l d < / K e y > < / D i a g r a m O b j e c t K e y > < D i a g r a m O b j e c t K e y > < K e y > T a b l e s \ A l l   M e a s u r e s \ M e a s u r e s \ U n s o l d   P r o d u c t s < / K e y > < / D i a g r a m O b j e c t K e y > < D i a g r a m O b j e c t K e y > < K e y > T a b l e s \ A l l   M e a s u r e s \ M e a s u r e s \ %   P e r c e n t a g e   P r o f i t   M a r g i n < / K e y > < / D i a g r a m O b j e c t K e y > < D i a g r a m O b j e c t K e y > < K e y > T a b l e s \ A l l   M e a s u r e s \ T a b l e s \ A l l   M e a s u r e s \ M e a s u r e s \ %   P e r c e n t a g e   P r o f i t   M a r g i n \ A d d i t i o n a l   I n f o \ E r r o r < / K e y > < / D i a g r a m O b j e c t K e y > < D i a g r a m O b j e c t K e y > < K e y > R e l a t i o n s h i p s \ & l t ; T a b l e s \ F a c t I n t e r n e t S a l e s \ C o l u m n s \ S a l e s T e r r i t o r y K e y & g t ; - & l t ; T a b l e s \ D i m S a l e s T e r r i t o r y \ C o l u m n s \ S a l e s T e r r i t o r y K e y & g t ; < / K e y > < / D i a g r a m O b j e c t K e y > < D i a g r a m O b j e c t K e y > < K e y > R e l a t i o n s h i p s \ & l t ; T a b l e s \ F a c t I n t e r n e t S a l e s \ C o l u m n s \ S a l e s T e r r i t o r y K e y & g t ; - & l t ; T a b l e s \ D i m S a l e s T e r r i t o r y \ C o l u m n s \ S a l e s T e r r i t o r y K e y & g t ; \ F K < / K e y > < / D i a g r a m O b j e c t K e y > < D i a g r a m O b j e c t K e y > < K e y > R e l a t i o n s h i p s \ & l t ; T a b l e s \ F a c t I n t e r n e t S a l e s \ C o l u m n s \ S a l e s T e r r i t o r y K e y & g t ; - & l t ; T a b l e s \ D i m S a l e s T e r r i t o r y \ C o l u m n s \ S a l e s T e r r i t o r y K e y & g t ; \ P K < / K e y > < / D i a g r a m O b j e c t K e y > < D i a g r a m O b j e c t K e y > < K e y > R e l a t i o n s h i p s \ & l t ; T a b l e s \ F a c t I n t e r n e t S a l e s \ C o l u m n s \ S a l e s T e r r i t o r y K e y & g t ; - & l t ; T a b l e s \ D i m S a l e s T e r r i t o r y \ C o l u m n s \ S a l e s T e r r i t o r y K e y & g t ; \ C r o s s F i l t e r < / K e y > < / D i a g r a m O b j e c t K e y > < D i a g r a m O b j e c t K e y > < K e y > R e l a t i o n s h i p s \ & l t ; T a b l e s \ F a c t I n t e r n e t S a l e s \ C o l u m n s \ C u s t o m e r K e y & g t ; - & l t ; T a b l e s \ D i m C u s t o m e r \ C o l u m n s \ C u s t o m e r K e y & g t ; < / K e y > < / D i a g r a m O b j e c t K e y > < D i a g r a m O b j e c t K e y > < K e y > R e l a t i o n s h i p s \ & l t ; T a b l e s \ F a c t I n t e r n e t S a l e s \ C o l u m n s \ C u s t o m e r K e y & g t ; - & l t ; T a b l e s \ D i m C u s t o m e r \ C o l u m n s \ C u s t o m e r K e y & g t ; \ F K < / K e y > < / D i a g r a m O b j e c t K e y > < D i a g r a m O b j e c t K e y > < K e y > R e l a t i o n s h i p s \ & l t ; T a b l e s \ F a c t I n t e r n e t S a l e s \ C o l u m n s \ C u s t o m e r K e y & g t ; - & l t ; T a b l e s \ D i m C u s t o m e r \ C o l u m n s \ C u s t o m e r K e y & g t ; \ P K < / K e y > < / D i a g r a m O b j e c t K e y > < D i a g r a m O b j e c t K e y > < K e y > R e l a t i o n s h i p s \ & l t ; T a b l e s \ F a c t I n t e r n e t S a l e s \ C o l u m n s \ C u s t o m e r K e y & g t ; - & l t ; T a b l e s \ D i m C u s t o m e r \ C o l u m n s \ C u s t o m e r K e y & g t ; \ C r o s s F i l t e r < / K e y > < / D i a g r a m O b j e c t K e y > < D i a g r a m O b j e c t K e y > < K e y > R e l a t i o n s h i p s \ & l t ; T a b l e s \ F a c t I n t e r n e t S a l e s \ C o l u m n s \ P r o d u c t K e y & g t ; - & l t ; T a b l e s \ D i m P r o d u c t \ C o l u m n s \ P r o d u c t K e y & g t ; < / K e y > < / D i a g r a m O b j e c t K e y > < D i a g r a m O b j e c t K e y > < K e y > R e l a t i o n s h i p s \ & l t ; T a b l e s \ F a c t I n t e r n e t S a l e s \ C o l u m n s \ P r o d u c t K e y & g t ; - & l t ; T a b l e s \ D i m P r o d u c t \ C o l u m n s \ P r o d u c t K e y & g t ; \ F K < / K e y > < / D i a g r a m O b j e c t K e y > < D i a g r a m O b j e c t K e y > < K e y > R e l a t i o n s h i p s \ & l t ; T a b l e s \ F a c t I n t e r n e t S a l e s \ C o l u m n s \ P r o d u c t K e y & g t ; - & l t ; T a b l e s \ D i m P r o d u c t \ C o l u m n s \ P r o d u c t K e y & g t ; \ P K < / K e y > < / D i a g r a m O b j e c t K e y > < D i a g r a m O b j e c t K e y > < K e y > R e l a t i o n s h i p s \ & l t ; T a b l e s \ F a c t I n t e r n e t S a l e s \ C o l u m n s \ P r o d u c t K e y & g t ; - & l t ; T a b l e s \ D i m P r o d u c t \ C o l u m n s \ P r o d u c t K e y & g t ; \ C r o s s F i l t e r < / K e y > < / D i a g r a m O b j e c t K e y > < D i a g r a m O b j e c t K e y > < K e y > R e l a t i o n s h i p s \ & l t ; T a b l e s \ F a c t I n t e r n e t S a l e s \ C o l u m n s \ O r d e r D a t e & g t ; - & l t ; T a b l e s \ D i m D a t e \ C o l u m n s \ D a t e & g t ; < / K e y > < / D i a g r a m O b j e c t K e y > < D i a g r a m O b j e c t K e y > < K e y > R e l a t i o n s h i p s \ & l t ; T a b l e s \ F a c t I n t e r n e t S a l e s \ C o l u m n s \ O r d e r D a t e & g t ; - & l t ; T a b l e s \ D i m D a t e \ C o l u m n s \ D a t e & g t ; \ F K < / K e y > < / D i a g r a m O b j e c t K e y > < D i a g r a m O b j e c t K e y > < K e y > R e l a t i o n s h i p s \ & l t ; T a b l e s \ F a c t I n t e r n e t S a l e s \ C o l u m n s \ O r d e r D a t e & g t ; - & l t ; T a b l e s \ D i m D a t e \ C o l u m n s \ D a t e & g t ; \ P K < / K e y > < / D i a g r a m O b j e c t K e y > < D i a g r a m O b j e c t K e y > < K e y > R e l a t i o n s h i p s \ & l t ; T a b l e s \ F a c t I n t e r n e t S a l e s \ C o l u m n s \ O r d e r D a t e & g t ; - & l t ; T a b l e s \ D i m D a t e \ C o l u m n s \ D a t e & g t ; \ C r o s s F i l t e r < / K e y > < / D i a g r a m O b j e c t K e y > < D i a g r a m O b j e c t K e y > < K e y > R e l a t i o n s h i p s \ & l t ; T a b l e s \ D i m C u s t o m e r \ C o l u m n s \ G e o g r a p h y K e y & g t ; - & l t ; T a b l e s \ D i m G e o g r a p h y \ C o l u m n s \ G e o g r a p h y K e y & g t ; < / K e y > < / D i a g r a m O b j e c t K e y > < D i a g r a m O b j e c t K e y > < K e y > R e l a t i o n s h i p s \ & l t ; T a b l e s \ D i m C u s t o m e r \ C o l u m n s \ G e o g r a p h y K e y & g t ; - & l t ; T a b l e s \ D i m G e o g r a p h y \ C o l u m n s \ G e o g r a p h y K e y & g t ; \ F K < / K e y > < / D i a g r a m O b j e c t K e y > < D i a g r a m O b j e c t K e y > < K e y > R e l a t i o n s h i p s \ & l t ; T a b l e s \ D i m C u s t o m e r \ C o l u m n s \ G e o g r a p h y K e y & g t ; - & l t ; T a b l e s \ D i m G e o g r a p h y \ C o l u m n s \ G e o g r a p h y K e y & g t ; \ P K < / K e y > < / D i a g r a m O b j e c t K e y > < D i a g r a m O b j e c t K e y > < K e y > R e l a t i o n s h i p s \ & l t ; T a b l e s \ D i m C u s t o m e r \ C o l u m n s \ G e o g r a p h y K e y & g t ; - & l t ; T a b l e s \ D i m G e o g r a p h y \ C o l u m n s \ G e o g r a p h y K e y & g t ; \ C r o s s F i l t e r < / K e y > < / D i a g r a m O b j e c t K e y > < / A l l K e y s > < S e l e c t e d K e y s > < D i a g r a m O b j e c t K e y > < K e y > T a b l e s \ A l l   M e a s u r e s 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 9 9 . 9 0 1 4 3 1 7 0 2 9 9 7 3 4 3 < / 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 T a g s \ T a b l e s \ & l t ; T a b l e s \ D i m G e o g r a p h y & g t ; 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 T a g s \ T a b l e s \ & l t ; T a b l e s \ D i m S a l e s T e r r i t o r y & g t ; < / K e y > < / a : K e y > < a : V a l u e   i : t y p e = " D i a g r a m D i s p l a y T a g V i e w S t a t e " > < I s N o t F i l t e r e d O u t > t r u e < / I s N o t F i l t e r e d O u t > < / a : V a l u e > < / a : K e y V a l u e O f D i a g r a m O b j e c t K e y a n y T y p e z b w N T n L X > < a : K e y V a l u e O f D i a g r a m O b j e c t K e y a n y T y p e z b w N T n L X > < a : K e y > < K e y > D y n a m i c   T a g s \ T a b l e s \ & l t ; T a b l e s \ F a c t I n t e r n e t S a l e s & g t ; 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 T a g s \ T a b l e s \ & l t ; T a b l e s \ A l l   M e a s u r e s & g t ; < / K e y > < / a : K e y > < a : V a l u e   i : t y p e = " D i a g r a m D i s p l a y T a g V i e w S t a t e " > < I s N o t F i l t e r e d O u t > t r u e < / I s N o t F i l t e r e d O u t > < / a : V a l u e > < / a : K e y V a l u e O f D i a g r a m O b j e c t K e y a n y T y p e z b w N T n L X > < a : K e y V a l u e O f D i a g r a m O b j e c t K e y a n y T y p e z b w N T n L X > < a : K e y > < K e y > T a b l e s \ D i m D a t e < / K e y > < / a : K e y > < a : V a l u e   i : t y p e = " D i a g r a m D i s p l a y N o d e V i e w S t a t e " > < H e i g h t > 1 5 0 < / H e i g h t > < I s E x p a n d e d > t r u e < / I s E x p a n d e d > < L a y e d O u t > t r u e < / L a y e d O u t > < T o p > 4 < / T o p > < W i d t h > 2 0 0 < / 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 T a b l e s \ D i m D a t e \ C o l u m n s \ M o n t h   N u m b e r < / K e y > < / a : K e y > < a : V a l u e   i : t y p e = " D i a g r a m D i s p l a y N o d e V i e w S t a t e " > < H e i g h t > 1 5 0 < / H e i g h t > < I s E x p a n d e d > t r u e < / I s E x p a n d e d > < W i d t h > 2 0 0 < / W i d t h > < / a : V a l u e > < / a : K e y V a l u e O f D i a g r a m O b j e c t K e y a n y T y p e z b w N T n L X > < a : K e y V a l u e O f D i a g r a m O b j e c t K e y a n y T y p e z b w N T n L X > < a : K e y > < K e y > T a b l e s \ D i m D a t e \ C o l u m n s \ M o n t h   N a m e < / K e y > < / a : K e y > < a : V a l u e   i : t y p e = " D i a g r a m D i s p l a y N o d e V i e w S t a t e " > < H e i g h t > 1 5 0 < / H e i g h t > < I s E x p a n d e d > t r u e < / I s E x p a n d e d > < W i d t h > 2 0 0 < / W i d t h > < / a : V a l u e > < / a : K e y V a l u e O f D i a g r a m O b j e c t K e y a n y T y p e z b w N T n L X > < a : K e y V a l u e O f D i a g r a m O b j e c t K e y a n y T y p e z b w N T n L X > < a : K e y > < K e y > T a b l e s \ D i m D a t e \ C o l u m n s \ Q u a r t e r < / K e y > < / a : K e y > < a : V a l u e   i : t y p e = " D i a g r a m D i s p l a y N o d e V i e w S t a t e " > < H e i g h t > 1 5 0 < / H e i g h t > < I s E x p a n d e d > t r u e < / I s E x p a n d e d > < W i d t h > 2 0 0 < / W i d t h > < / a : V a l u e > < / a : K e y V a l u e O f D i a g r a m O b j e c t K e y a n y T y p e z b w N T n L X > < a : K e y V a l u e O f D i a g r a m O b j e c t K e y a n y T y p e z b w N T n L X > < a : K e y > < K e y > T a b l e s \ D i m D a t e \ C o l u m n s \ W e e k   o f   Y e a r < / K e y > < / a : K e y > < a : V a l u e   i : t y p e = " D i a g r a m D i s p l a y N o d e V i e w S t a t e " > < H e i g h t > 1 5 0 < / H e i g h t > < I s E x p a n d e d > t r u e < / I s E x p a n d e d > < W i d t h > 2 0 0 < / W i d t h > < / a : V a l u e > < / a : K e y V a l u e O f D i a g r a m O b j e c t K e y a n y T y p e z b w N T n L X > < a : K e y V a l u e O f D i a g r a m O b j e c t K e y a n y T y p e z b w N T n L X > < a : K e y > < K e y > T a b l e s \ D i m D a t e \ C o l u m n s \ D a y   o f   W e e k < / K e y > < / a : K e y > < a : V a l u e   i : t y p e = " D i a g r a m D i s p l a y N o d e V i e w S t a t e " > < H e i g h t > 1 5 0 < / H e i g h t > < I s E x p a n d e d > t r u e < / I s E x p a n d e d > < W i d t h > 2 0 0 < / W i d t h > < / a : V a l u e > < / a : K e y V a l u e O f D i a g r a m O b j e c t K e y a n y T y p e z b w N T n L X > < a : K e y V a l u e O f D i a g r a m O b j e c t K e y a n y T y p e z b w N T n L X > < a : K e y > < K e y > T a b l e s \ D i m D a t e \ C o l u m n s \ D a y   N a m e < / K e y > < / a : K e y > < a : V a l u e   i : t y p e = " D i a g r a m D i s p l a y N o d e V i e w S t a t e " > < H e i g h t > 1 5 0 < / H e i g h t > < I s E x p a n d e d > t r u e < / I s E x p a n d e d > < W i d t h > 2 0 0 < / W i d t h > < / a : V a l u e > < / a : K e y V a l u e O f D i a g r a m O b j e c t K e y a n y T y p e z b w N T n L X > < a : K e y V a l u e O f D i a g r a m O b j e c t K e y a n y T y p e z b w N T n L X > < a : K e y > < K e y > T a b l e s \ D i m D a t e \ C o l u m n s \ W e e k   T y p e < / K e y > < / a : K e y > < a : V a l u e   i : t y p e = " D i a g r a m D i s p l a y N o d e V i e w S t a t e " > < H e i g h t > 1 5 0 < / H e i g h t > < I s E x p a n d e d > t r u e < / I s E x p a n d e d > < W i d t h > 2 0 0 < / W i d t h > < / a : V a l u e > < / a : K e y V a l u e O f D i a g r a m O b j e c t K e y a n y T y p e z b w N T n L X > < a : K e y V a l u e O f D i a g r a m O b j e c t K e y a n y T y p e z b w N T n L X > < a : K e y > < K e y > T a b l e s \ D i m G e o g r a p h y < / K e y > < / a : K e y > < a : V a l u e   i : t y p e = " D i a g r a m D i s p l a y N o d e V i e w S t a t e " > < H e i g h t > 1 5 0 < / H e i g h t > < I s E x p a n d e d > t r u e < / I s E x p a n d e d > < L a y e d O u t > t r u e < / L a y e d O u t > < L e f t > 4 4 3 . 9 0 3 8 1 0 5 6 7 6 6 5 8 < / L e f t > < T a b I n d e x > 2 < / T a b I n d e x > < W i d t h > 2 0 0 < / W i d t h > < / a : V a l u e > < / a : K e y V a l u e O f D i a g r a m O b j e c t K e y a n y T y p e z b w N T n L X > < a : K e y V a l u e O f D i a g r a m O b j e c t K e y a n y T y p e z b w N T n L X > < a : K e y > < K e y > T a b l e s \ D i m G e o g r a p h y \ C o l u m n s \ G e o g r a p h y K e y < / K e y > < / a : K e y > < a : V a l u e   i : t y p e = " D i a g r a m D i s p l a y N o d e V i e w S t a t e " > < H e i g h t > 1 5 0 < / H e i g h t > < I s E x p a n d e d > t r u e < / I s E x p a n d e d > < W i d t h > 2 0 0 < / W i d t h > < / a : V a l u e > < / a : K e y V a l u e O f D i a g r a m O b j e c t K e y a n y T y p e z b w N T n L X > < a : K e y V a l u e O f D i a g r a m O b j e c t K e y a n y T y p e z b w N T n L X > < a : K e y > < K e y > T a b l e s \ D i m G e o g r a p h y \ C o l u m n s \ C i t y < / K e y > < / a : K e y > < a : V a l u e   i : t y p e = " D i a g r a m D i s p l a y N o d e V i e w S t a t e " > < H e i g h t > 1 5 0 < / H e i g h t > < I s E x p a n d e d > t r u e < / I s E x p a n d e d > < W i d t h > 2 0 0 < / W i d t h > < / a : V a l u e > < / a : K e y V a l u e O f D i a g r a m O b j e c t K e y a n y T y p e z b w N T n L X > < a : K e y V a l u e O f D i a g r a m O b j e c t K e y a n y T y p e z b w N T n L X > < a : K e y > < K e y > T a b l e s \ D i m G e o g r a p h y \ C o l u m n s \ C o u n t r y < / K e y > < / a : K e y > < a : V a l u e   i : t y p e = " D i a g r a m D i s p l a y N o d e V i e w S t a t e " > < H e i g h t > 1 5 0 < / H e i g h t > < I s E x p a n d e d > t r u e < / I s E x p a n d e d > < W i d t h > 2 0 0 < / W i d t h > < / a : V a l u e > < / a : K e y V a l u e O f D i a g r a m O b j e c t K e y a n y T y p e z b w N T n L X > < a : K e y V a l u e O f D i a g r a m O b j e c t K e y a n y T y p e z b w N T n L X > < a : K e y > < K e y > T a b l e s \ D i m G e o g r a p h y \ C o l u m n s \ S a l e s T e r r i t o r y K e y < / K e y > < / a : K e y > < a : V a l u e   i : t y p e = " D i a g r a m D i s p l a y N o d e V i e w S t a t e " > < H e i g h t > 1 5 0 < / H e i g h t > < I s E x p a n d e d > t r u e < / I s E x p a n d e d > < W i d t h > 2 0 0 < / W i d t h > < / a : V a l u e > < / a : K e y V a l u e O f D i a g r a m O b j e c t K e y a n y T y p e z b w N T n L X > < a : K e y V a l u e O f D i a g r a m O b j e c t K e y a n y T y p e z b w N T n L X > < a : K e y > < K e y > T a b l e s \ D i m P r o d u c t < / K e y > < / a : K e y > < a : V a l u e   i : t y p e = " D i a g r a m D i s p l a y N o d e V i e w S t a t e " > < H e i g h t > 1 5 0 < / H e i g h t > < I s E x p a n d e d > t r u e < / I s E x p a n d e d > < L a y e d O u t > t r u e < / L a y e d O u t > < L e f t > 2 0 9 . 8 0 7 6 2 1 1 3 5 3 3 1 4 3 < / L e f t > < T a b I n d e x > 1 < / T a b I n d e x > < T o p > 1 1 . 3 3 3 3 3 3 3 3 3 3 3 3 3 4 3 < / T o p > < W i d t h > 2 0 0 < / W i d t h > < / a : V a l u e > < / a : K e y V a l u e O f D i a g r a m O b j e c t K e y a n y T y p e z b w N T n L X > < a : K e y V a l u e O f D i a g r a m O b j e c t K e y a n y T y p e z b w N T n L X > < a : K e y > < K e y > T a b l e s \ D i m P r o d u c t \ C o l u m n s \ P r o d u c t K e y < / K e y > < / a : K e y > < a : V a l u e   i : t y p e = " D i a g r a m D i s p l a y N o d e V i e w S t a t e " > < H e i g h t > 1 5 0 < / H e i g h t > < I s E x p a n d e d > t r u e < / I s E x p a n d e d > < W i d t h > 2 0 0 < / W i d t h > < / a : V a l u e > < / a : K e y V a l u e O f D i a g r a m O b j e c t K e y a n y T y p e z b w N T n L X > < a : K e y V a l u e O f D i a g r a m O b j e c t K e y a n y T y p e z b w N T n L X > < a : K e y > < K e y > T a b l e s \ D i m P r o d u c t \ C o l u m n s \ E n g l i s h P r o d u c t N a m e < / K e y > < / a : K e y > < a : V a l u e   i : t y p e = " D i a g r a m D i s p l a y N o d e V i e w S t a t e " > < H e i g h t > 1 5 0 < / H e i g h t > < I s E x p a n d e d > t r u e < / I s E x p a n d e d > < W i d t h > 2 0 0 < / W i d t h > < / a : V a l u e > < / a : K e y V a l u e O f D i a g r a m O b j e c t K e y a n y T y p e z b w N T n L X > < a : K e y V a l u e O f D i a g r a m O b j e c t K e y a n y T y p e z b w N T n L X > < a : K e y > < K e y > T a b l e s \ D i m P r o d u c t \ C o l u m n s \ C o l o r < / K e y > < / a : K e y > < a : V a l u e   i : t y p e = " D i a g r a m D i s p l a y N o d e V i e w S t a t e " > < H e i g h t > 1 5 0 < / H e i g h t > < I s E x p a n d e d > t r u e < / I s E x p a n d e d > < W i d t h > 2 0 0 < / W i d t h > < / a : V a l u e > < / a : K e y V a l u e O f D i a g r a m O b j e c t K e y a n y T y p e z b w N T n L X > < a : K e y V a l u e O f D i a g r a m O b j e c t K e y a n y T y p e z b w N T n L X > < a : K e y > < K e y > T a b l e s \ D i m S a l e s T e r r i t o r y < / K e y > < / a : K e y > < a : V a l u e   i : t y p e = " D i a g r a m D i s p l a y N o d e V i e w S t a t e " > < H e i g h t > 1 5 0 < / H e i g h t > < I s E x p a n d e d > t r u e < / I s E x p a n d e d > < L a y e d O u t > t r u e < / L a y e d O u t > < L e f t > 9 7 9 . 0 4 4 7 6 5 0 3 6 3 3 0 7 7 < / L e f t > < T a b I n d e x > 4 < / T a b I n d e x > < T o p > 0 . 6 6 6 6 6 6 6 6 6 6 6 6 6 5 7 1 9 < / T o p > < W i d t h > 2 0 0 < / W i d t h > < / a : V a l u e > < / a : K e y V a l u e O f D i a g r a m O b j e c t K e y a n y T y p e z b w N T n L X > < a : K e y V a l u e O f D i a g r a m O b j e c t K e y a n y T y p e z b w N T n L X > < a : K e y > < K e y > T a b l e s \ D i m S a l e s T e r r i t o r y \ C o l u m n s \ S a l e s T e r r i t o r y K e y < / K e y > < / a : K e y > < a : V a l u e   i : t y p e = " D i a g r a m D i s p l a y N o d e V i e w S t a t e " > < H e i g h t > 1 5 0 < / H e i g h t > < I s E x p a n d e d > t r u e < / I s E x p a n d e d > < W i d t h > 2 0 0 < / W i d t h > < / a : V a l u e > < / a : K e y V a l u e O f D i a g r a m O b j e c t K e y a n y T y p e z b w N T n L X > < a : K e y V a l u e O f D i a g r a m O b j e c t K e y a n y T y p e z b w N T n L X > < a : K e y > < K e y > T a b l e s \ D i m S a l e s T e r r i t o r y \ C o l u m n s \ S a l e s T e r r i t o r y A l t e r n a t e K e y < / K e y > < / a : K e y > < a : V a l u e   i : t y p e = " D i a g r a m D i s p l a y N o d e V i e w S t a t e " > < H e i g h t > 1 5 0 < / H e i g h t > < I s E x p a n d e d > t r u e < / I s E x p a n d e d > < W i d t h > 2 0 0 < / W i d t h > < / a : V a l u e > < / a : K e y V a l u e O f D i a g r a m O b j e c t K e y a n y T y p e z b w N T n L X > < a : K e y V a l u e O f D i a g r a m O b j e c t K e y a n y T y p e z b w N T n L X > < a : K e y > < K e y > T a b l e s \ D i m S a l e s T e r r i t o r y \ C o l u m n s \ S a l e s T e r r i t o r y R e g i o n < / K e y > < / a : K e y > < a : V a l u e   i : t y p e = " D i a g r a m D i s p l a y N o d e V i e w S t a t e " > < H e i g h t > 1 5 0 < / H e i g h t > < I s E x p a n d e d > t r u e < / I s E x p a n d e d > < W i d t h > 2 0 0 < / W i d t h > < / a : V a l u e > < / a : K e y V a l u e O f D i a g r a m O b j e c t K e y a n y T y p e z b w N T n L X > < a : K e y V a l u e O f D i a g r a m O b j e c t K e y a n y T y p e z b w N T n L X > < a : K e y > < K e y > T a b l e s \ D i m S a l e s T e r r i t o r y \ C o l u m n s \ S a l e s T e r r i t o r y C o u n t r y < / K e y > < / a : K e y > < a : V a l u e   i : t y p e = " D i a g r a m D i s p l a y N o d e V i e w S t a t e " > < H e i g h t > 1 5 0 < / H e i g h t > < I s E x p a n d e d > t r u e < / I s E x p a n d e d > < W i d t h > 2 0 0 < / W i d t h > < / a : V a l u e > < / a : K e y V a l u e O f D i a g r a m O b j e c t K e y a n y T y p e z b w N T n L X > < a : K e y V a l u e O f D i a g r a m O b j e c t K e y a n y T y p e z b w N T n L X > < a : K e y > < K e y > T a b l e s \ D i m S a l e s T e r r i t o r y \ C o l u m n s \ S a l e s T e r r i t o r y G r o u p < / K e y > < / a : K e y > < a : V a l u e   i : t y p e = " D i a g r a m D i s p l a y N o d e V i e w S t a t e " > < H e i g h t > 1 5 0 < / H e i g h t > < I s E x p a n d e d > t r u e < / I s E x p a n d e d > < W i d t h > 2 0 0 < / W i d t h > < / a : V a l u e > < / a : K e y V a l u e O f D i a g r a m O b j e c t K e y a n y T y p e z b w N T n L X > < a : K e y V a l u e O f D i a g r a m O b j e c t K e y a n y T y p e z b w N T n L X > < a : K e y > < K e y > T a b l e s \ F a c t I n t e r n e t S a l e s < / K e y > < / a : K e y > < a : V a l u e   i : t y p e = " D i a g r a m D i s p l a y N o d e V i e w S t a t e " > < H e i g h t > 2 3 2 < / H e i g h t > < I s E x p a n d e d > t r u e < / I s E x p a n d e d > < L a y e d O u t > t r u e < / L a y e d O u t > < L e f t > 4 5 8 . 9 4 8 5 7 5 6 0 3 9 9 6 5 7 < / L e f t > < S c r o l l V e r t i c a l O f f s e t > 1 2 7 . 6 4 6 6 6 6 6 6 6 6 6 6 6 8 < / S c r o l l V e r t i c a l O f f s e t > < T a b I n d e x > 5 < / T a b I n d e x > < T o p > 2 5 2 . 0 0 0 0 0 0 0 0 0 0 0 0 0 6 < / T o p > < W i d t h > 2 0 0 < / W i d t h > < / a : V a l u e > < / a : K e y V a l u e O f D i a g r a m O b j e c t K e y a n y T y p e z b w N T n L X > < a : K e y V a l u e O f D i a g r a m O b j e c t K e y a n y T y p e z b w N T n L X > < a : K e y > < K e y > T a b l e s \ F a c t I n t e r n e t S a l e s \ C o l u m n s \ P r o d u c t K e y < / K e y > < / a : K e y > < a : V a l u e   i : t y p e = " D i a g r a m D i s p l a y N o d e V i e w S t a t e " > < H e i g h t > 1 5 0 < / H e i g h t > < I s E x p a n d e d > t r u e < / I s E x p a n d e d > < W i d t h > 2 0 0 < / W i d t h > < / a : V a l u e > < / a : K e y V a l u e O f D i a g r a m O b j e c t K e y a n y T y p e z b w N T n L X > < a : K e y V a l u e O f D i a g r a m O b j e c t K e y a n y T y p e z b w N T n L X > < a : K e y > < K e y > T a b l e s \ F a c t I n t e r n e t S a l e s \ C o l u m n s \ O r d e r D a t e K e y < / K e y > < / a : K e y > < a : V a l u e   i : t y p e = " D i a g r a m D i s p l a y N o d e V i e w S t a t e " > < H e i g h t > 1 5 0 < / H e i g h t > < I s E x p a n d e d > t r u e < / I s E x p a n d e d > < W i d t h > 2 0 0 < / W i d t h > < / a : V a l u e > < / a : K e y V a l u e O f D i a g r a m O b j e c t K e y a n y T y p e z b w N T n L X > < a : K e y V a l u e O f D i a g r a m O b j e c t K e y a n y T y p e z b w N T n L X > < a : K e y > < K e y > T a b l e s \ F a c t I n t e r n e t S a l e s \ C o l u m n s \ D u e D a t e K e y < / K e y > < / a : K e y > < a : V a l u e   i : t y p e = " D i a g r a m D i s p l a y N o d e V i e w S t a t e " > < H e i g h t > 1 5 0 < / H e i g h t > < I s E x p a n d e d > t r u e < / I s E x p a n d e d > < W i d t h > 2 0 0 < / W i d t h > < / a : V a l u e > < / a : K e y V a l u e O f D i a g r a m O b j e c t K e y a n y T y p e z b w N T n L X > < a : K e y V a l u e O f D i a g r a m O b j e c t K e y a n y T y p e z b w N T n L X > < a : K e y > < K e y > T a b l e s \ F a c t I n t e r n e t S a l e s \ C o l u m n s \ S h i p D a t e K e y < / K e y > < / a : K e y > < a : V a l u e   i : t y p e = " D i a g r a m D i s p l a y N o d e V i e w S t a t e " > < H e i g h t > 1 5 0 < / H e i g h t > < I s E x p a n d e d > t r u e < / I s E x p a n d e d > < W i d t h > 2 0 0 < / W i d t h > < / a : V a l u e > < / a : K e y V a l u e O f D i a g r a m O b j e c t K e y a n y T y p e z b w N T n L X > < a : K e y V a l u e O f D i a g r a m O b j e c t K e y a n y T y p e z b w N T n L X > < a : K e y > < K e y > T a b l e s \ F a c t I n t e r n e t S a l e s \ C o l u m n s \ C u s t o m e r K e y < / K e y > < / a : K e y > < a : V a l u e   i : t y p e = " D i a g r a m D i s p l a y N o d e V i e w S t a t e " > < H e i g h t > 1 5 0 < / H e i g h t > < I s E x p a n d e d > t r u e < / I s E x p a n d e d > < W i d t h > 2 0 0 < / W i d t h > < / a : V a l u e > < / a : K e y V a l u e O f D i a g r a m O b j e c t K e y a n y T y p e z b w N T n L X > < a : K e y V a l u e O f D i a g r a m O b j e c t K e y a n y T y p e z b w N T n L X > < a : K e y > < K e y > T a b l e s \ F a c t I n t e r n e t S a l e s \ C o l u m n s \ S a l e s T e r r i t o r y K e y < / K e y > < / a : K e y > < a : V a l u e   i : t y p e = " D i a g r a m D i s p l a y N o d e V i e w S t a t e " > < H e i g h t > 1 5 0 < / H e i g h t > < I s E x p a n d e d > t r u e < / I s E x p a n d e d > < W i d t h > 2 0 0 < / W i d t h > < / a : V a l u e > < / a : K e y V a l u e O f D i a g r a m O b j e c t K e y a n y T y p e z b w N T n L X > < a : K e y V a l u e O f D i a g r a m O b j e c t K e y a n y T y p e z b w N T n L X > < a : K e y > < K e y > T a b l e s \ F a c t I n t e r n e t S a l e s \ C o l u m n s \ O r d e r Q u a n t i t y < / K e y > < / a : K e y > < a : V a l u e   i : t y p e = " D i a g r a m D i s p l a y N o d e V i e w S t a t e " > < H e i g h t > 1 5 0 < / H e i g h t > < I s E x p a n d e d > t r u e < / I s E x p a n d e d > < W i d t h > 2 0 0 < / W i d t h > < / a : V a l u e > < / a : K e y V a l u e O f D i a g r a m O b j e c t K e y a n y T y p e z b w N T n L X > < a : K e y V a l u e O f D i a g r a m O b j e c t K e y a n y T y p e z b w N T n L X > < a : K e y > < K e y > T a b l e s \ F a c t I n t e r n e t S a l e s \ C o l u m n s \ U n i t P r i c e < / K e y > < / a : K e y > < a : V a l u e   i : t y p e = " D i a g r a m D i s p l a y N o d e V i e w S t a t e " > < H e i g h t > 1 5 0 < / H e i g h t > < I s E x p a n d e d > t r u e < / I s E x p a n d e d > < W i d t h > 2 0 0 < / W i d t h > < / a : V a l u e > < / a : K e y V a l u e O f D i a g r a m O b j e c t K e y a n y T y p e z b w N T n L X > < a : K e y V a l u e O f D i a g r a m O b j e c t K e y a n y T y p e z b w N T n L X > < a : K e y > < K e y > T a b l e s \ F a c t I n t e r n e t S a l e s \ C o l u m n s \ C o s t < / K e y > < / a : K e y > < a : V a l u e   i : t y p e = " D i a g r a m D i s p l a y N o d e V i e w S t a t e " > < H e i g h t > 1 5 0 < / H e i g h t > < I s E x p a n d e d > t r u e < / I s E x p a n d e d > < W i d t h > 2 0 0 < / W i d t h > < / a : V a l u e > < / a : K e y V a l u e O f D i a g r a m O b j e c t K e y a n y T y p e z b w N T n L X > < a : K e y V a l u e O f D i a g r a m O b j e c t K e y a n y T y p e z b w N T n L X > < a : K e y > < K e y > T a b l e s \ F a c t I n t e r n e t S a l e s \ C o l u m n s \ O r d e r D a t e < / K e y > < / a : K e y > < a : V a l u e   i : t y p e = " D i a g r a m D i s p l a y N o d e V i e w S t a t e " > < H e i g h t > 1 5 0 < / H e i g h t > < I s E x p a n d e d > t r u e < / I s E x p a n d e d > < W i d t h > 2 0 0 < / W i d t h > < / a : V a l u e > < / a : K e y V a l u e O f D i a g r a m O b j e c t K e y a n y T y p e z b w N T n L X > < a : K e y V a l u e O f D i a g r a m O b j e c t K e y a n y T y p e z b w N T n L X > < a : K e y > < K e y > T a b l e s \ F a c t I n t e r n e t S a l e s \ C o l u m n s \ T o t a l   R e v e n u e < / K e y > < / a : K e y > < a : V a l u e   i : t y p e = " D i a g r a m D i s p l a y N o d e V i e w S t a t e " > < H e i g h t > 1 5 0 < / H e i g h t > < I s E x p a n d e d > t r u e < / I s E x p a n d e d > < W i d t h > 2 0 0 < / W i d t h > < / a : V a l u e > < / a : K e y V a l u e O f D i a g r a m O b j e c t K e y a n y T y p e z b w N T n L X > < a : K e y V a l u e O f D i a g r a m O b j e c t K e y a n y T y p e z b w N T n L X > < a : K e y > < K e y > T a b l e s \ F a c t I n t e r n e t S a l e s \ C o l u m n s \ C O G S < / K e y > < / a : K e y > < a : V a l u e   i : t y p e = " D i a g r a m D i s p l a y N o d e V i e w S t a t e " > < H e i g h t > 1 5 0 < / H e i g h t > < I s E x p a n d e d > t r u e < / I s E x p a n d e d > < W i d t h > 2 0 0 < / W i d t h > < / a : V a l u e > < / a : K e y V a l u e O f D i a g r a m O b j e c t K e y a n y T y p e z b w N T n L X > < a : K e y V a l u e O f D i a g r a m O b j e c t K e y a n y T y p e z b w N T n L X > < a : K e y > < K e y > T a b l e s \ F a c t I n t e r n e t S a l e s \ C o l u m n s \ T o t a l   P r o f i t < / K e y > < / a : K e y > < a : V a l u e   i : t y p e = " D i a g r a m D i s p l a y N o d e V i e w S t a t e " > < H e i g h t > 1 5 0 < / H e i g h t > < I s E x p a n d e d > t r u e < / I s E x p a n d e d > < W i d t h > 2 0 0 < / W i d t h > < / a : V a l u e > < / a : K e y V a l u e O f D i a g r a m O b j e c t K e y a n y T y p e z b w N T n L X > < a : K e y V a l u e O f D i a g r a m O b j e c t K e y a n y T y p e z b w N T n L X > < a : K e y > < K e y > T a b l e s \ F a c t I n t e r n e t S a l e s \ M e a s u r e s \ S u m   o f   S h i p D a t e K e y < / K e y > < / a : K e y > < a : V a l u e   i : t y p e = " D i a g r a m D i s p l a y N o d e V i e w S t a t e " > < H e i g h t > 1 5 0 < / H e i g h t > < I s E x p a n d e d > t r u e < / I s E x p a n d e d > < W i d t h > 2 0 0 < / W i d t h > < / a : V a l u e > < / a : K e y V a l u e O f D i a g r a m O b j e c t K e y a n y T y p e z b w N T n L X > < a : K e y V a l u e O f D i a g r a m O b j e c t K e y a n y T y p e z b w N T n L X > < a : K e y > < K e y > T a b l e s \ F a c t I n t e r n e t S a l e s \ S u m   o f   S h i p D a t e K e y \ A d d i t i o n a l   I n f o \ I m p l i c i t   M e a s u r e < / K e y > < / a : K e y > < a : V a l u e   i : t y p e = " D i a g r a m D i s p l a y V i e w S t a t e I D i a g r a m T a g A d d i t i o n a l I n f o " / > < / a : K e y V a l u e O f D i a g r a m O b j e c t K e y a n y T y p e z b w N T n L X > < a : K e y V a l u e O f D i a g r a m O b j e c t K e y a n y T y p e z b w N T n L X > < a : K e y > < K e y > T a b l e s \ F a c t I n t e r n e t S a l e s \ M e a s u r e s \ C o u n t   o f   S h i p D a t e K e y < / K e y > < / a : K e y > < a : V a l u e   i : t y p e = " D i a g r a m D i s p l a y N o d e V i e w S t a t e " > < H e i g h t > 1 5 0 < / H e i g h t > < I s E x p a n d e d > t r u e < / I s E x p a n d e d > < W i d t h > 2 0 0 < / W i d t h > < / a : V a l u e > < / a : K e y V a l u e O f D i a g r a m O b j e c t K e y a n y T y p e z b w N T n L X > < a : K e y V a l u e O f D i a g r a m O b j e c t K e y a n y T y p e z b w N T n L X > < a : K e y > < K e y > T a b l e s \ F a c t I n t e r n e t S a l e s \ C o u n t   o f   S h i p D a t e K e y \ A d d i t i o n a l   I n f o \ I m p l i c i t   M e a s u r e < / K e y > < / a : K e y > < a : V a l u e   i : t y p e = " D i a g r a m D i s p l a y V i e w S t a t e I D i a g r a m T a g A d d i t i o n a l I n f o " / > < / a : K e y V a l u e O f D i a g r a m O b j e c t K e y a n y T y p e z b w N T n L X > < a : K e y V a l u e O f D i a g r a m O b j e c t K e y a n y T y p e z b w N T n L X > < a : K e y > < K e y > T a b l e s \ F a c t I n t e r n e t S a l e s \ M e a s u r e s \ S u m   o f   C O G S < / K e y > < / a : K e y > < a : V a l u e   i : t y p e = " D i a g r a m D i s p l a y N o d e V i e w S t a t e " > < H e i g h t > 1 5 0 < / H e i g h t > < I s E x p a n d e d > t r u e < / I s E x p a n d e d > < W i d t h > 2 0 0 < / W i d t h > < / a : V a l u e > < / a : K e y V a l u e O f D i a g r a m O b j e c t K e y a n y T y p e z b w N T n L X > < a : K e y V a l u e O f D i a g r a m O b j e c t K e y a n y T y p e z b w N T n L X > < a : K e y > < K e y > T a b l e s \ F a c t I n t e r n e t S a l e s \ S u m   o f   C O G S \ A d d i t i o n a l   I n f o \ I m p l i c i t   M e a s u r e < / K e y > < / a : K e y > < a : V a l u e   i : t y p e = " D i a g r a m D i s p l a y V i e w S t a t e I D i a g r a m T a g A d d i t i o n a l I n f o " / > < / a : K e y V a l u e O f D i a g r a m O b j e c t K e y a n y T y p e z b w N T n L X > < a : K e y V a l u e O f D i a g r a m O b j e c t K e y a n y T y p e z b w N T n L X > < a : K e y > < K e y > T a b l e s \ F a c t I n t e r n e t S a l e s \ M e a s u r e s \ C o u n t   o f   T o t a l   P r o f i t < / K e y > < / a : K e y > < a : V a l u e   i : t y p e = " D i a g r a m D i s p l a y N o d e V i e w S t a t e " > < H e i g h t > 1 5 0 < / H e i g h t > < I s E x p a n d e d > t r u e < / I s E x p a n d e d > < W i d t h > 2 0 0 < / W i d t h > < / a : V a l u e > < / a : K e y V a l u e O f D i a g r a m O b j e c t K e y a n y T y p e z b w N T n L X > < a : K e y V a l u e O f D i a g r a m O b j e c t K e y a n y T y p e z b w N T n L X > < a : K e y > < K e y > T a b l e s \ F a c t I n t e r n e t S a l e s \ C o u n t   o f   T o t a l   P r o f i t \ A d d i t i o n a l   I n f o \ I m p l i c i t   M e a s u r e < / K e y > < / a : K e y > < a : V a l u e   i : t y p e = " D i a g r a m D i s p l a y V i e w S t a t e I D i a g r a m T a g A d d i t i o n a l I n f o " / > < / a : K e y V a l u e O f D i a g r a m O b j e c t K e y a n y T y p e z b w N T n L X > < a : K e y V a l u e O f D i a g r a m O b j e c t K e y a n y T y p e z b w N T n L X > < a : K e y > < K e y > T a b l e s \ F a c t I n t e r n e t S a l e s \ M e a s u r e s \ S u m   o f   T o t a l   R e v e n u e < / K e y > < / a : K e y > < a : V a l u e   i : t y p e = " D i a g r a m D i s p l a y N o d e V i e w S t a t e " > < H e i g h t > 1 5 0 < / H e i g h t > < I s E x p a n d e d > t r u e < / I s E x p a n d e d > < W i d t h > 2 0 0 < / W i d t h > < / a : V a l u e > < / a : K e y V a l u e O f D i a g r a m O b j e c t K e y a n y T y p e z b w N T n L X > < a : K e y V a l u e O f D i a g r a m O b j e c t K e y a n y T y p e z b w N T n L X > < a : K e y > < K e y > T a b l e s \ F a c t I n t e r n e t S a l e s \ S u m   o f   T o t a l   R e v e n u e \ A d d i t i o n a l   I n f o \ I m p l i c i t   M e a s u r e < / K e y > < / a : K e y > < a : V a l u e   i : t y p e = " D i a g r a m D i s p l a y V i e w S t a t e I D i a g r a m T a g A d d i t i o n a l I n f o " / > < / a : K e y V a l u e O f D i a g r a m O b j e c t K e y a n y T y p e z b w N T n L X > < a : K e y V a l u e O f D i a g r a m O b j e c t K e y a n y T y p e z b w N T n L X > < a : K e y > < K e y > T a b l e s \ F a c t I n t e r n e t S a l e s \ M e a s u r e s \ S u m   o f   O r d e r Q u a n t i t y < / K e y > < / a : K e y > < a : V a l u e   i : t y p e = " D i a g r a m D i s p l a y N o d e V i e w S t a t e " > < H e i g h t > 1 5 0 < / H e i g h t > < I s E x p a n d e d > t r u e < / I s E x p a n d e d > < W i d t h > 2 0 0 < / W i d t h > < / a : V a l u e > < / a : K e y V a l u e O f D i a g r a m O b j e c t K e y a n y T y p e z b w N T n L X > < a : K e y V a l u e O f D i a g r a m O b j e c t K e y a n y T y p e z b w N T n L X > < a : K e y > < K e y > T a b l e s \ F a c t I n t e r n e t S a l e s \ S u m   o f   O r d e r Q u a n t i t y \ A d d i t i o n a l   I n f o \ I m p l i c i t   M e a s u r e < / K e y > < / a : K e y > < a : V a l u e   i : t y p e = " D i a g r a m D i s p l a y V i e w S t a t e I D i a g r a m T a g A d d i t i o n a l I n f o " / > < / a : K e y V a l u e O f D i a g r a m O b j e c t K e y a n y T y p e z b w N T n L X > < a : K e y V a l u e O f D i a g r a m O b j e c t K e y a n y T y p e z b w N T n L X > < a : K e y > < K e y > T a b l e s \ F a c t I n t e r n e t S a l e s \ M e a s u r e s \ S u m   o f   T o t a l   P r o f i t < / K e y > < / a : K e y > < a : V a l u e   i : t y p e = " D i a g r a m D i s p l a y N o d e V i e w S t a t e " > < H e i g h t > 1 5 0 < / H e i g h t > < I s E x p a n d e d > t r u e < / I s E x p a n d e d > < W i d t h > 2 0 0 < / W i d t h > < / a : V a l u e > < / a : K e y V a l u e O f D i a g r a m O b j e c t K e y a n y T y p e z b w N T n L X > < a : K e y V a l u e O f D i a g r a m O b j e c t K e y a n y T y p e z b w N T n L X > < a : K e y > < K e y > T a b l e s \ F a c t I n t e r n e t S a l e s \ T a b l e s \ F a c t I n t e r n e t S a l e s \ M e a s u r e s \ S u m   o f   T o t a l   P r o f i t \ A d d i t i o n a l   I n f o \ E r r o r < / K e y > < / a : K e y > < a : V a l u e   i : t y p e = " D i a g r a m D i s p l a y V i e w S t a t e I D i a g r a m T a g A d d i t i o n a l I n f o " / > < / a : K e y V a l u e O f D i a g r a m O b j e c t K e y a n y T y p e z b w N T n L X > < a : K e y V a l u e O f D i a g r a m O b j e c t K e y a n y T y p e z b w N T n L X > < a : K e y > < K e y > T a b l e s \ F a c t I n t e r n e t S a l e s \ S u m   o f   T o t a l   P r o f i t \ A d d i t i o n a l   I n f o \ I m p l i c i t   M e a s u r e < / K e y > < / a : K e y > < a : V a l u e   i : t y p e = " D i a g r a m D i s p l a y V i e w S t a t e I D i a g r a m T a g A d d i t i o n a l I n f o " / > < / a : K e y V a l u e O f D i a g r a m O b j e c t K e y a n y T y p e z b w N T n L X > < a : K e y V a l u e O f D i a g r a m O b j e c t K e y a n y T y p e z b w N T n L X > < a : K e y > < K e y > T a b l e s \ D i m C u s t o m e r < / K e y > < / a : K e y > < a : V a l u e   i : t y p e = " D i a g r a m D i s p l a y N o d e V i e w S t a t e " > < H e i g h t > 1 5 0 < / H e i g h t > < I s E x p a n d e d > t r u e < / I s E x p a n d e d > < L a y e d O u t > t r u e < / L a y e d O u t > < L e f t > 7 2 3 . 5 1 9 0 5 2 8 3 8 3 2 9 1 2 < / L e f t > < T a b I n d e x > 3 < / T a b I n d e x > < 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 T a b l e s \ D i m C u s t o m e r \ C o l u m n s \ F u l l   N a m e 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 T a b l e s \ A l l   M e a s u r e s < / K e y > < / a : K e y > < a : V a l u e   i : t y p e = " D i a g r a m D i s p l a y N o d e V i e w S t a t e " > < H e i g h t > 1 5 0 < / H e i g h t > < I s E x p a n d e d > t r u e < / I s E x p a n d e d > < L a y e d O u t > t r u e < / L a y e d O u t > < L e f t > 1 2 1 9 . 0 4 4 7 6 5 0 3 6 3 3 0 8 < / L e f t > < T a b I n d e x > 6 < / T a b I n d e x > < T o p > 1 6 7 < / T o p > < W i d t h > 2 0 0 < / W i d t h > < / a : V a l u e > < / a : K e y V a l u e O f D i a g r a m O b j e c t K e y a n y T y p e z b w N T n L X > < a : K e y V a l u e O f D i a g r a m O b j e c t K e y a n y T y p e z b w N T n L X > < a : K e y > < K e y > T a b l e s \ A l l   M e a s u r e s \ C o l u m n s \ A l l   M e a s u r e s < / K e y > < / a : K e y > < a : V a l u e   i : t y p e = " D i a g r a m D i s p l a y N o d e V i e w S t a t e " > < H e i g h t > 1 5 0 < / H e i g h t > < I s E x p a n d e d > t r u e < / I s E x p a n d e d > < W i d t h > 2 0 0 < / W i d t h > < / a : V a l u e > < / a : K e y V a l u e O f D i a g r a m O b j e c t K e y a n y T y p e z b w N T n L X > < a : K e y V a l u e O f D i a g r a m O b j e c t K e y a n y T y p e z b w N T n L X > < a : K e y > < K e y > T a b l e s \ A l l   M e a s u r e s \ M e a s u r e s \ m e a s u r e   1 < / K e y > < / a : K e y > < a : V a l u e   i : t y p e = " D i a g r a m D i s p l a y N o d e V i e w S t a t e " > < H e i g h t > 1 5 0 < / H e i g h t > < I s E x p a n d e d > t r u e < / I s E x p a n d e d > < W i d t h > 2 0 0 < / W i d t h > < / a : V a l u e > < / a : K e y V a l u e O f D i a g r a m O b j e c t K e y a n y T y p e z b w N T n L X > < a : K e y V a l u e O f D i a g r a m O b j e c t K e y a n y T y p e z b w N T n L X > < a : K e y > < K e y > T a b l e s \ A l l   M e a s u r e s \ M e a s u r e s \ A l l   P r o d u c t s < / K e y > < / a : K e y > < a : V a l u e   i : t y p e = " D i a g r a m D i s p l a y N o d e V i e w S t a t e " > < H e i g h t > 1 5 0 < / H e i g h t > < I s E x p a n d e d > t r u e < / I s E x p a n d e d > < W i d t h > 2 0 0 < / W i d t h > < / a : V a l u e > < / a : K e y V a l u e O f D i a g r a m O b j e c t K e y a n y T y p e z b w N T n L X > < a : K e y V a l u e O f D i a g r a m O b j e c t K e y a n y T y p e z b w N T n L X > < a : K e y > < K e y > T a b l e s \ A l l   M e a s u r e s \ M e a s u r e s \ P r o d u c t   S o l d < / K e y > < / a : K e y > < a : V a l u e   i : t y p e = " D i a g r a m D i s p l a y N o d e V i e w S t a t e " > < H e i g h t > 1 5 0 < / H e i g h t > < I s E x p a n d e d > t r u e < / I s E x p a n d e d > < W i d t h > 2 0 0 < / W i d t h > < / a : V a l u e > < / a : K e y V a l u e O f D i a g r a m O b j e c t K e y a n y T y p e z b w N T n L X > < a : K e y V a l u e O f D i a g r a m O b j e c t K e y a n y T y p e z b w N T n L X > < a : K e y > < K e y > T a b l e s \ A l l   M e a s u r e s \ M e a s u r e s \ U n s o l d   P r o d u c t s < / K e y > < / a : K e y > < a : V a l u e   i : t y p e = " D i a g r a m D i s p l a y N o d e V i e w S t a t e " > < H e i g h t > 1 5 0 < / H e i g h t > < I s E x p a n d e d > t r u e < / I s E x p a n d e d > < W i d t h > 2 0 0 < / W i d t h > < / a : V a l u e > < / a : K e y V a l u e O f D i a g r a m O b j e c t K e y a n y T y p e z b w N T n L X > < a : K e y V a l u e O f D i a g r a m O b j e c t K e y a n y T y p e z b w N T n L X > < a : K e y > < K e y > T a b l e s \ A l l   M e a s u r e s \ M e a s u r e s \ %   P e r c e n t a g e   P r o f i t   M a r g i n < / K e y > < / a : K e y > < a : V a l u e   i : t y p e = " D i a g r a m D i s p l a y N o d e V i e w S t a t e " > < H e i g h t > 1 5 0 < / H e i g h t > < I s E x p a n d e d > t r u e < / I s E x p a n d e d > < W i d t h > 2 0 0 < / W i d t h > < / a : V a l u e > < / a : K e y V a l u e O f D i a g r a m O b j e c t K e y a n y T y p e z b w N T n L X > < a : K e y V a l u e O f D i a g r a m O b j e c t K e y a n y T y p e z b w N T n L X > < a : K e y > < K e y > T a b l e s \ A l l   M e a s u r e s \ T a b l e s \ A l l   M e a s u r e s \ M e a s u r e s \ %   P e r c e n t a g e   P r o f i t   M a r g i n \ A d d i t i o n a l   I n f o \ E r r o r < / K e y > < / a : K e y > < a : V a l u e   i : t y p e = " D i a g r a m D i s p l a y V i e w S t a t e I D i a g r a m T a g A d d i t i o n a l I n f o " / > < / a : K e y V a l u e O f D i a g r a m O b j e c t K e y a n y T y p e z b w N T n L X > < a : K e y V a l u e O f D i a g r a m O b j e c t K e y a n y T y p e z b w N T n L X > < a : K e y > < K e y > R e l a t i o n s h i p s \ & l t ; T a b l e s \ F a c t I n t e r n e t S a l e s \ C o l u m n s \ S a l e s T e r r i t o r y K e y & g t ; - & l t ; T a b l e s \ D i m S a l e s T e r r i t o r y \ C o l u m n s \ S a l e s T e r r i t o r y K e y & g t ; < / K e y > < / a : K e y > < a : V a l u e   i : t y p e = " D i a g r a m D i s p l a y L i n k V i e w S t a t e " > < A u t o m a t i o n P r o p e r t y H e l p e r T e x t > E n d   p o i n t   1 :   ( 5 8 8 . 9 4 8 5 7 6 , 2 3 6 ) .   E n d   p o i n t   2 :   ( 9 6 3 . 0 4 4 7 6 5 0 3 6 3 3 1 , 7 5 . 6 6 6 6 6 7 )   < / A u t o m a t i o n P r o p e r t y H e l p e r T e x t > < L a y e d O u t > t r u e < / L a y e d O u t > < P o i n t s   x m l n s : b = " h t t p : / / s c h e m a s . d a t a c o n t r a c t . o r g / 2 0 0 4 / 0 7 / S y s t e m . W i n d o w s " > < b : P o i n t > < b : _ x > 5 8 8 . 9 4 8 5 7 6 < / b : _ x > < b : _ y > 2 3 6 . 0 0 0 0 0 0 0 0 0 0 0 0 0 6 < / b : _ y > < / b : P o i n t > < b : P o i n t > < b : _ x > 5 8 8 . 9 4 8 5 7 6 < / b : _ x > < b : _ y > 1 7 6 . 5 < / b : _ y > < / b : P o i n t > < b : P o i n t > < b : _ x > 5 9 0 . 9 4 8 5 7 6 < / b : _ x > < b : _ y > 1 7 4 . 5 < / b : _ y > < / b : P o i n t > < b : P o i n t > < b : _ x > 9 4 1 . 0 1 9 0 5 2 9 9 5 5 < / b : _ x > < b : _ y > 1 7 4 . 5 < / b : _ y > < / b : P o i n t > < b : P o i n t > < b : _ x > 9 4 3 . 0 1 9 0 5 2 9 9 5 5 < / b : _ x > < b : _ y > 1 7 2 . 5 < / b : _ y > < / b : P o i n t > < b : P o i n t > < b : _ x > 9 4 3 . 0 1 9 0 5 2 9 9 5 5 < / b : _ x > < b : _ y > 7 7 . 6 6 6 6 6 7 < / b : _ y > < / b : P o i n t > < b : P o i n t > < b : _ x > 9 4 5 . 0 1 9 0 5 2 9 9 5 5 < / b : _ x > < b : _ y > 7 5 . 6 6 6 6 6 7 < / b : _ y > < / b : P o i n t > < b : P o i n t > < b : _ x > 9 6 3 . 0 4 4 7 6 5 0 3 6 3 3 0 6 6 < / b : _ x > < b : _ y > 7 5 . 6 6 6 6 6 7 < / b : _ y > < / b : P o i n t > < / P o i n t s > < / a : V a l u e > < / a : K e y V a l u e O f D i a g r a m O b j e c t K e y a n y T y p e z b w N T n L X > < a : K e y V a l u e O f D i a g r a m O b j e c t K e y a n y T y p e z b w N T n L X > < a : K e y > < K e y > R e l a t i o n s h i p s \ & l t ; T a b l e s \ F a c t I n t e r n e t S a l e s \ C o l u m n s \ S a l e s T e r r i t o r y K e y & g t ; - & l t ; T a b l e s \ D i m S a l e s T e r r i t o r y \ C o l u m n s \ S a l e s T e r r i t o r y K e y & g t ; \ F K < / K e y > < / a : K e y > < a : V a l u e   i : t y p e = " D i a g r a m D i s p l a y L i n k E n d p o i n t V i e w S t a t e " > < H e i g h t > 1 6 < / H e i g h t > < L a b e l L o c a t i o n   x m l n s : b = " h t t p : / / s c h e m a s . d a t a c o n t r a c t . o r g / 2 0 0 4 / 0 7 / S y s t e m . W i n d o w s " > < b : _ x > 5 8 0 . 9 4 8 5 7 6 < / b : _ x > < b : _ y > 2 3 6 . 0 0 0 0 0 0 0 0 0 0 0 0 0 6 < / b : _ y > < / L a b e l L o c a t i o n > < L o c a t i o n   x m l n s : b = " h t t p : / / s c h e m a s . d a t a c o n t r a c t . o r g / 2 0 0 4 / 0 7 / S y s t e m . W i n d o w s " > < b : _ x > 5 8 8 . 9 4 8 5 7 6 < / b : _ x > < b : _ y > 2 5 2 . 0 0 0 0 0 0 0 0 0 0 0 0 0 6 < / b : _ y > < / L o c a t i o n > < S h a p e R o t a t e A n g l e > 2 7 0 < / S h a p e R o t a t e A n g l e > < W i d t h > 1 6 < / W i d t h > < / a : V a l u e > < / a : K e y V a l u e O f D i a g r a m O b j e c t K e y a n y T y p e z b w N T n L X > < a : K e y V a l u e O f D i a g r a m O b j e c t K e y a n y T y p e z b w N T n L X > < a : K e y > < K e y > R e l a t i o n s h i p s \ & l t ; T a b l e s \ F a c t I n t e r n e t S a l e s \ C o l u m n s \ S a l e s T e r r i t o r y K e y & g t ; - & l t ; T a b l e s \ D i m S a l e s T e r r i t o r y \ C o l u m n s \ S a l e s T e r r i t o r y K e y & g t ; \ P K < / K e y > < / a : K e y > < a : V a l u e   i : t y p e = " D i a g r a m D i s p l a y L i n k E n d p o i n t V i e w S t a t e " > < H e i g h t > 1 6 < / H e i g h t > < L a b e l L o c a t i o n   x m l n s : b = " h t t p : / / s c h e m a s . d a t a c o n t r a c t . o r g / 2 0 0 4 / 0 7 / S y s t e m . W i n d o w s " > < b : _ x > 9 6 3 . 0 4 4 7 6 5 0 3 6 3 3 0 6 6 < / b : _ x > < b : _ y > 6 7 . 6 6 6 6 6 7 < / b : _ y > < / L a b e l L o c a t i o n > < L o c a t i o n   x m l n s : b = " h t t p : / / s c h e m a s . d a t a c o n t r a c t . o r g / 2 0 0 4 / 0 7 / S y s t e m . W i n d o w s " > < b : _ x > 9 7 9 . 0 4 4 7 6 5 0 3 6 3 3 0 6 6 < / b : _ x > < b : _ y > 7 5 . 6 6 6 6 6 7 < / b : _ y > < / L o c a t i o n > < S h a p e R o t a t e A n g l e > 1 8 0 < / S h a p e R o t a t e A n g l e > < W i d t h > 1 6 < / W i d t h > < / a : V a l u e > < / a : K e y V a l u e O f D i a g r a m O b j e c t K e y a n y T y p e z b w N T n L X > < a : K e y V a l u e O f D i a g r a m O b j e c t K e y a n y T y p e z b w N T n L X > < a : K e y > < K e y > R e l a t i o n s h i p s \ & l t ; T a b l e s \ F a c t I n t e r n e t S a l e s \ C o l u m n s \ S a l e s T e r r i t o r y K e y & g t ; - & l t ; T a b l e s \ D i m S a l e s T e r r i t o r y \ C o l u m n s \ S a l e s T e r r i t o r y K e y & g t ; \ C r o s s F i l t e r < / K e y > < / a : K e y > < a : V a l u e   i : t y p e = " D i a g r a m D i s p l a y L i n k C r o s s F i l t e r V i e w S t a t e " > < P o i n t s   x m l n s : b = " h t t p : / / s c h e m a s . d a t a c o n t r a c t . o r g / 2 0 0 4 / 0 7 / S y s t e m . W i n d o w s " > < b : P o i n t > < b : _ x > 5 8 8 . 9 4 8 5 7 6 < / b : _ x > < b : _ y > 2 3 6 . 0 0 0 0 0 0 0 0 0 0 0 0 0 6 < / b : _ y > < / b : P o i n t > < b : P o i n t > < b : _ x > 5 8 8 . 9 4 8 5 7 6 < / b : _ x > < b : _ y > 1 7 6 . 5 < / b : _ y > < / b : P o i n t > < b : P o i n t > < b : _ x > 5 9 0 . 9 4 8 5 7 6 < / b : _ x > < b : _ y > 1 7 4 . 5 < / b : _ y > < / b : P o i n t > < b : P o i n t > < b : _ x > 9 4 1 . 0 1 9 0 5 2 9 9 5 5 < / b : _ x > < b : _ y > 1 7 4 . 5 < / b : _ y > < / b : P o i n t > < b : P o i n t > < b : _ x > 9 4 3 . 0 1 9 0 5 2 9 9 5 5 < / b : _ x > < b : _ y > 1 7 2 . 5 < / b : _ y > < / b : P o i n t > < b : P o i n t > < b : _ x > 9 4 3 . 0 1 9 0 5 2 9 9 5 5 < / b : _ x > < b : _ y > 7 7 . 6 6 6 6 6 7 < / b : _ y > < / b : P o i n t > < b : P o i n t > < b : _ x > 9 4 5 . 0 1 9 0 5 2 9 9 5 5 < / b : _ x > < b : _ y > 7 5 . 6 6 6 6 6 7 < / b : _ y > < / b : P o i n t > < b : P o i n t > < b : _ x > 9 6 3 . 0 4 4 7 6 5 0 3 6 3 3 0 6 6 < / b : _ x > < b : _ y > 7 5 . 6 6 6 6 6 7 < / b : _ y > < / b : P o i n t > < / P o i n t s > < / a : V a l u e > < / a : K e y V a l u e O f D i a g r a m O b j e c t K e y a n y T y p e z b w N T n L X > < a : K e y V a l u e O f D i a g r a m O b j e c t K e y a n y T y p e z b w N T n L X > < a : K e y > < K e y > R e l a t i o n s h i p s \ & l t ; T a b l e s \ F a c t I n t e r n e t S a l e s \ C o l u m n s \ C u s t o m e r K e y & g t ; - & l t ; T a b l e s \ D i m C u s t o m e r \ C o l u m n s \ C u s t o m e r K e y & g t ; < / K e y > < / a : K e y > < a : V a l u e   i : t y p e = " D i a g r a m D i s p l a y L i n k V i e w S t a t e " > < A u t o m a t i o n P r o p e r t y H e l p e r T e x t > E n d   p o i n t   1 :   ( 5 6 8 . 9 4 8 5 7 6 , 2 3 6 ) .   E n d   p o i n t   2 :   ( 7 0 7 . 5 1 9 0 5 2 8 3 8 3 2 9 , 8 5 )   < / A u t o m a t i o n P r o p e r t y H e l p e r T e x t > < L a y e d O u t > t r u e < / L a y e d O u t > < P o i n t s   x m l n s : b = " h t t p : / / s c h e m a s . d a t a c o n t r a c t . o r g / 2 0 0 4 / 0 7 / S y s t e m . W i n d o w s " > < b : P o i n t > < b : _ x > 5 6 8 . 9 4 8 5 7 6 < / b : _ x > < b : _ y > 2 3 6 . 0 0 0 0 0 0 0 0 0 0 0 0 0 6 < / b : _ y > < / b : P o i n t > < b : P o i n t > < b : _ x > 5 6 8 . 9 4 8 5 7 6 < / b : _ x > < b : _ y > 1 7 1 . 5 < / b : _ y > < / b : P o i n t > < b : P o i n t > < b : _ x > 5 7 0 . 9 4 8 5 7 6 < / b : _ x > < b : _ y > 1 6 9 . 5 < / b : _ y > < / b : P o i n t > < b : P o i n t > < b : _ x > 6 6 1 . 4 0 3 8 1 0 9 9 5 5 < / b : _ x > < b : _ y > 1 6 9 . 5 < / b : _ y > < / b : P o i n t > < b : P o i n t > < b : _ x > 6 6 3 . 4 0 3 8 1 0 9 9 5 5 < / b : _ x > < b : _ y > 1 6 7 . 5 < / b : _ y > < / b : P o i n t > < b : P o i n t > < b : _ x > 6 6 3 . 4 0 3 8 1 0 9 9 5 5 < / b : _ x > < b : _ y > 8 7 < / b : _ y > < / b : P o i n t > < b : P o i n t > < b : _ x > 6 6 5 . 4 0 3 8 1 0 9 9 5 5 < / b : _ x > < b : _ y > 8 5 < / b : _ y > < / b : P o i n t > < b : P o i n t > < b : _ x > 7 0 7 . 5 1 9 0 5 2 8 3 8 3 2 9 1 2 < / b : _ x > < b : _ y > 8 5 < / b : _ y > < / b : P o i n t > < / P o i n t s > < / a : V a l u e > < / a : K e y V a l u e O f D i a g r a m O b j e c t K e y a n y T y p e z b w N T n L X > < a : K e y V a l u e O f D i a g r a m O b j e c t K e y a n y T y p e z b w N T n L X > < a : K e y > < K e y > R e l a t i o n s h i p s \ & l t ; T a b l e s \ F a c t I n t e r n e t S a l e s \ C o l u m n s \ C u s t o m e r K e y & g t ; - & l t ; T a b l e s \ D i m C u s t o m e r \ C o l u m n s \ C u s t o m e r K e y & g t ; \ F K < / K e y > < / a : K e y > < a : V a l u e   i : t y p e = " D i a g r a m D i s p l a y L i n k E n d p o i n t V i e w S t a t e " > < H e i g h t > 1 6 < / H e i g h t > < L a b e l L o c a t i o n   x m l n s : b = " h t t p : / / s c h e m a s . d a t a c o n t r a c t . o r g / 2 0 0 4 / 0 7 / S y s t e m . W i n d o w s " > < b : _ x > 5 6 0 . 9 4 8 5 7 6 < / b : _ x > < b : _ y > 2 3 6 . 0 0 0 0 0 0 0 0 0 0 0 0 0 6 < / b : _ y > < / L a b e l L o c a t i o n > < L o c a t i o n   x m l n s : b = " h t t p : / / s c h e m a s . d a t a c o n t r a c t . o r g / 2 0 0 4 / 0 7 / S y s t e m . W i n d o w s " > < b : _ x > 5 6 8 . 9 4 8 5 7 6 < / b : _ x > < b : _ y > 2 5 2 . 0 0 0 0 0 0 0 0 0 0 0 0 0 6 < / b : _ y > < / L o c a t i o n > < S h a p e R o t a t e A n g l e > 2 7 0 < / S h a p e R o t a t e A n g l e > < W i d t h > 1 6 < / W i d t h > < / a : V a l u e > < / a : K e y V a l u e O f D i a g r a m O b j e c t K e y a n y T y p e z b w N T n L X > < a : K e y V a l u e O f D i a g r a m O b j e c t K e y a n y T y p e z b w N T n L X > < a : K e y > < K e y > R e l a t i o n s h i p s \ & l t ; T a b l e s \ F a c t I n t e r n e t S a l e s \ C o l u m n s \ C u s t o m e r K e y & g t ; - & l t ; T a b l e s \ D i m C u s t o m e r \ C o l u m n s \ C u s t o m e r K e y & g t ; \ P K < / K e y > < / a : K e y > < a : V a l u e   i : t y p e = " D i a g r a m D i s p l a y L i n k E n d p o i n t V i e w S t a t e " > < H e i g h t > 1 6 < / H e i g h t > < L a b e l L o c a t i o n   x m l n s : b = " h t t p : / / s c h e m a s . d a t a c o n t r a c t . o r g / 2 0 0 4 / 0 7 / S y s t e m . W i n d o w s " > < b : _ x > 7 0 7 . 5 1 9 0 5 2 8 3 8 3 2 9 1 2 < / b : _ x > < b : _ y > 7 7 < / b : _ y > < / L a b e l L o c a t i o n > < L o c a t i o n   x m l n s : b = " h t t p : / / s c h e m a s . d a t a c o n t r a c t . o r g / 2 0 0 4 / 0 7 / S y s t e m . W i n d o w s " > < b : _ x > 7 2 3 . 5 1 9 0 5 2 8 3 8 3 2 9 1 2 < / b : _ x > < b : _ y > 8 5 < / b : _ y > < / L o c a t i o n > < S h a p e R o t a t e A n g l e > 1 8 0 < / S h a p e R o t a t e A n g l e > < W i d t h > 1 6 < / W i d t h > < / a : V a l u e > < / a : K e y V a l u e O f D i a g r a m O b j e c t K e y a n y T y p e z b w N T n L X > < a : K e y V a l u e O f D i a g r a m O b j e c t K e y a n y T y p e z b w N T n L X > < a : K e y > < K e y > R e l a t i o n s h i p s \ & l t ; T a b l e s \ F a c t I n t e r n e t S a l e s \ C o l u m n s \ C u s t o m e r K e y & g t ; - & l t ; T a b l e s \ D i m C u s t o m e r \ C o l u m n s \ C u s t o m e r K e y & g t ; \ C r o s s F i l t e r < / K e y > < / a : K e y > < a : V a l u e   i : t y p e = " D i a g r a m D i s p l a y L i n k C r o s s F i l t e r V i e w S t a t e " > < P o i n t s   x m l n s : b = " h t t p : / / s c h e m a s . d a t a c o n t r a c t . o r g / 2 0 0 4 / 0 7 / S y s t e m . W i n d o w s " > < b : P o i n t > < b : _ x > 5 6 8 . 9 4 8 5 7 6 < / b : _ x > < b : _ y > 2 3 6 . 0 0 0 0 0 0 0 0 0 0 0 0 0 6 < / b : _ y > < / b : P o i n t > < b : P o i n t > < b : _ x > 5 6 8 . 9 4 8 5 7 6 < / b : _ x > < b : _ y > 1 7 1 . 5 < / b : _ y > < / b : P o i n t > < b : P o i n t > < b : _ x > 5 7 0 . 9 4 8 5 7 6 < / b : _ x > < b : _ y > 1 6 9 . 5 < / b : _ y > < / b : P o i n t > < b : P o i n t > < b : _ x > 6 6 1 . 4 0 3 8 1 0 9 9 5 5 < / b : _ x > < b : _ y > 1 6 9 . 5 < / b : _ y > < / b : P o i n t > < b : P o i n t > < b : _ x > 6 6 3 . 4 0 3 8 1 0 9 9 5 5 < / b : _ x > < b : _ y > 1 6 7 . 5 < / b : _ y > < / b : P o i n t > < b : P o i n t > < b : _ x > 6 6 3 . 4 0 3 8 1 0 9 9 5 5 < / b : _ x > < b : _ y > 8 7 < / b : _ y > < / b : P o i n t > < b : P o i n t > < b : _ x > 6 6 5 . 4 0 3 8 1 0 9 9 5 5 < / b : _ x > < b : _ y > 8 5 < / b : _ y > < / b : P o i n t > < b : P o i n t > < b : _ x > 7 0 7 . 5 1 9 0 5 2 8 3 8 3 2 9 1 2 < / b : _ x > < b : _ y > 8 5 < / b : _ y > < / b : P o i n t > < / P o i n t s > < / a : V a l u e > < / a : K e y V a l u e O f D i a g r a m O b j e c t K e y a n y T y p e z b w N T n L X > < a : K e y V a l u e O f D i a g r a m O b j e c t K e y a n y T y p e z b w N T n L X > < a : K e y > < K e y > R e l a t i o n s h i p s \ & l t ; T a b l e s \ F a c t I n t e r n e t S a l e s \ C o l u m n s \ P r o d u c t K e y & g t ; - & l t ; T a b l e s \ D i m P r o d u c t \ C o l u m n s \ P r o d u c t K e y & g t ; < / K e y > < / a : K e y > < a : V a l u e   i : t y p e = " D i a g r a m D i s p l a y L i n k V i e w S t a t e " > < A u t o m a t i o n P r o p e r t y H e l p e r T e x t > E n d   p o i n t   1 :   ( 5 4 8 . 9 4 8 5 7 6 , 2 3 6 ) .   E n d   p o i n t   2 :   ( 4 2 6 . 8 5 5 7 1 6 0 0 2 0 4 8 , 8 8 . 3 3 3 3 3 3 )   < / A u t o m a t i o n P r o p e r t y H e l p e r T e x t > < L a y e d O u t > t r u e < / L a y e d O u t > < P o i n t s   x m l n s : b = " h t t p : / / s c h e m a s . d a t a c o n t r a c t . o r g / 2 0 0 4 / 0 7 / S y s t e m . W i n d o w s " > < b : P o i n t > < b : _ x > 5 4 8 . 9 4 8 5 7 6 < / b : _ x > < b : _ y > 2 3 6 . 0 0 0 0 0 0 0 0 0 0 0 0 0 6 < / b : _ y > < / b : P o i n t > < b : P o i n t > < b : _ x > 5 4 8 . 9 4 8 5 7 6 < / b : _ x > < b : _ y > 1 7 1 . 5 < / b : _ y > < / b : P o i n t > < b : P o i n t > < b : _ x > 5 4 6 . 9 4 8 5 7 6 < / b : _ x > < b : _ y > 1 6 9 . 5 < / b : _ y > < / b : P o i n t > < b : P o i n t > < b : _ x > 4 2 8 . 8 5 5 7 1 6 0 0 2 0 4 8 1 < / b : _ x > < b : _ y > 1 6 9 . 5 < / b : _ y > < / b : P o i n t > < b : P o i n t > < b : _ x > 4 2 6 . 8 5 5 7 1 6 0 0 2 0 4 8 1 < / b : _ x > < b : _ y > 1 6 7 . 5 < / b : _ y > < / b : P o i n t > < b : P o i n t > < b : _ x > 4 2 6 . 8 5 5 7 1 6 0 0 2 0 4 8 1 < / b : _ x > < b : _ y > 8 8 . 3 3 3 3 3 3 < / b : _ y > < / b : P o i n t > < / P o i n t s > < / a : V a l u e > < / a : K e y V a l u e O f D i a g r a m O b j e c t K e y a n y T y p e z b w N T n L X > < a : K e y V a l u e O f D i a g r a m O b j e c t K e y a n y T y p e z b w N T n L X > < a : K e y > < K e y > R e l a t i o n s h i p s \ & l t ; T a b l e s \ F a c t I n t e r n e t S a l e s \ C o l u m n s \ P r o d u c t K e y & g t ; - & l t ; T a b l e s \ D i m P r o d u c t \ C o l u m n s \ P r o d u c t K e y & g t ; \ F K < / K e y > < / a : K e y > < a : V a l u e   i : t y p e = " D i a g r a m D i s p l a y L i n k E n d p o i n t V i e w S t a t e " > < H e i g h t > 1 6 < / H e i g h t > < L a b e l L o c a t i o n   x m l n s : b = " h t t p : / / s c h e m a s . d a t a c o n t r a c t . o r g / 2 0 0 4 / 0 7 / S y s t e m . W i n d o w s " > < b : _ x > 5 4 0 . 9 4 8 5 7 6 < / b : _ x > < b : _ y > 2 3 6 . 0 0 0 0 0 0 0 0 0 0 0 0 0 6 < / b : _ y > < / L a b e l L o c a t i o n > < L o c a t i o n   x m l n s : b = " h t t p : / / s c h e m a s . d a t a c o n t r a c t . o r g / 2 0 0 4 / 0 7 / S y s t e m . W i n d o w s " > < b : _ x > 5 4 8 . 9 4 8 5 7 6 < / b : _ x > < b : _ y > 2 5 2 . 0 0 0 0 0 0 0 0 0 0 0 0 0 6 < / b : _ y > < / L o c a t i o n > < S h a p e R o t a t e A n g l e > 2 7 0 < / S h a p e R o t a t e A n g l e > < W i d t h > 1 6 < / W i d t h > < / a : V a l u e > < / a : K e y V a l u e O f D i a g r a m O b j e c t K e y a n y T y p e z b w N T n L X > < a : K e y V a l u e O f D i a g r a m O b j e c t K e y a n y T y p e z b w N T n L X > < a : K e y > < K e y > R e l a t i o n s h i p s \ & l t ; T a b l e s \ F a c t I n t e r n e t S a l e s \ C o l u m n s \ P r o d u c t K e y & g t ; - & l t ; T a b l e s \ D i m P r o d u c t \ C o l u m n s \ P r o d u c t K e y & g t ; \ P K < / K e y > < / a : K e y > < a : V a l u e   i : t y p e = " D i a g r a m D i s p l a y L i n k E n d p o i n t V i e w S t a t e " > < H e i g h t > 1 6 < / H e i g h t > < L a b e l L o c a t i o n   x m l n s : b = " h t t p : / / s c h e m a s . d a t a c o n t r a c t . o r g / 2 0 0 4 / 0 7 / S y s t e m . W i n d o w s " > < b : _ x > 4 1 0 . 8 5 5 7 1 6 0 0 2 0 4 8 1 < / b : _ x > < b : _ y > 8 0 . 3 3 3 3 3 3 < / b : _ y > < / L a b e l L o c a t i o n > < L o c a t i o n   x m l n s : b = " h t t p : / / s c h e m a s . d a t a c o n t r a c t . o r g / 2 0 0 4 / 0 7 / S y s t e m . W i n d o w s " > < b : _ x > 4 0 9 . 8 0 7 6 2 1 1 3 5 3 3 1 3 7 < / b : _ x > < b : _ y > 8 6 . 3 3 3 3 3 3 < / b : _ y > < / L o c a t i o n > < S h a p e R o t a t e A n g l e > 6 . 6 9 1 0 7 9 3 7 0 0 7 2 8 8 4 6 < / S h a p e R o t a t e A n g l e > < W i d t h > 1 6 < / W i d t h > < / a : V a l u e > < / a : K e y V a l u e O f D i a g r a m O b j e c t K e y a n y T y p e z b w N T n L X > < a : K e y V a l u e O f D i a g r a m O b j e c t K e y a n y T y p e z b w N T n L X > < a : K e y > < K e y > R e l a t i o n s h i p s \ & l t ; T a b l e s \ F a c t I n t e r n e t S a l e s \ C o l u m n s \ P r o d u c t K e y & g t ; - & l t ; T a b l e s \ D i m P r o d u c t \ C o l u m n s \ P r o d u c t K e y & g t ; \ C r o s s F i l t e r < / K e y > < / a : K e y > < a : V a l u e   i : t y p e = " D i a g r a m D i s p l a y L i n k C r o s s F i l t e r V i e w S t a t e " > < P o i n t s   x m l n s : b = " h t t p : / / s c h e m a s . d a t a c o n t r a c t . o r g / 2 0 0 4 / 0 7 / S y s t e m . W i n d o w s " > < b : P o i n t > < b : _ x > 5 4 8 . 9 4 8 5 7 6 < / b : _ x > < b : _ y > 2 3 6 . 0 0 0 0 0 0 0 0 0 0 0 0 0 6 < / b : _ y > < / b : P o i n t > < b : P o i n t > < b : _ x > 5 4 8 . 9 4 8 5 7 6 < / b : _ x > < b : _ y > 1 7 1 . 5 < / b : _ y > < / b : P o i n t > < b : P o i n t > < b : _ x > 5 4 6 . 9 4 8 5 7 6 < / b : _ x > < b : _ y > 1 6 9 . 5 < / b : _ y > < / b : P o i n t > < b : P o i n t > < b : _ x > 4 2 8 . 8 5 5 7 1 6 0 0 2 0 4 8 1 < / b : _ x > < b : _ y > 1 6 9 . 5 < / b : _ y > < / b : P o i n t > < b : P o i n t > < b : _ x > 4 2 6 . 8 5 5 7 1 6 0 0 2 0 4 8 1 < / b : _ x > < b : _ y > 1 6 7 . 5 < / b : _ y > < / b : P o i n t > < b : P o i n t > < b : _ x > 4 2 6 . 8 5 5 7 1 6 0 0 2 0 4 8 1 < / b : _ x > < b : _ y > 8 8 . 3 3 3 3 3 3 < / b : _ y > < / b : P o i n t > < / P o i n t s > < / a : V a l u e > < / a : K e y V a l u e O f D i a g r a m O b j e c t K e y a n y T y p e z b w N T n L X > < a : K e y V a l u e O f D i a g r a m O b j e c t K e y a n y T y p e z b w N T n L X > < a : K e y > < K e y > R e l a t i o n s h i p s \ & l t ; T a b l e s \ F a c t I n t e r n e t S a l e s \ C o l u m n s \ O r d e r D a t e & g t ; - & l t ; T a b l e s \ D i m D a t e \ C o l u m n s \ D a t e & g t ; < / K e y > < / a : K e y > < a : V a l u e   i : t y p e = " D i a g r a m D i s p l a y L i n k V i e w S t a t e " > < A u t o m a t i o n P r o p e r t y H e l p e r T e x t > E n d   p o i n t   1 :   ( 5 2 8 . 9 4 8 5 7 6 , 2 3 6 ) .   E n d   p o i n t   2 :   ( 1 0 0 , 1 7 0 )   < / A u t o m a t i o n P r o p e r t y H e l p e r T e x t > < L a y e d O u t > t r u e < / L a y e d O u t > < P o i n t s   x m l n s : b = " h t t p : / / s c h e m a s . d a t a c o n t r a c t . o r g / 2 0 0 4 / 0 7 / S y s t e m . W i n d o w s " > < b : P o i n t > < b : _ x > 5 2 8 . 9 4 8 5 7 6 < / b : _ x > < b : _ y > 2 3 6 . 0 0 0 0 0 0 0 0 0 0 0 0 0 6 < / b : _ y > < / b : P o i n t > < b : P o i n t > < b : _ x > 5 2 8 . 9 4 8 5 7 6 < / b : _ x > < b : _ y > 2 0 5 < / b : _ y > < / b : P o i n t > < b : P o i n t > < b : _ x > 5 2 6 . 9 4 8 5 7 6 < / b : _ x > < b : _ y > 2 0 3 < / b : _ y > < / b : P o i n t > < b : P o i n t > < b : _ x > 1 0 2 < / b : _ x > < b : _ y > 2 0 3 < / b : _ y > < / b : P o i n t > < b : P o i n t > < b : _ x > 1 0 0 < / b : _ x > < b : _ y > 2 0 1 < / b : _ y > < / b : P o i n t > < b : P o i n t > < b : _ x > 1 0 0 < / b : _ x > < b : _ y > 1 7 0 . 0 0 0 0 0 0 0 0 0 0 0 0 0 6 < / b : _ y > < / b : P o i n t > < / P o i n t s > < / a : V a l u e > < / a : K e y V a l u e O f D i a g r a m O b j e c t K e y a n y T y p e z b w N T n L X > < a : K e y V a l u e O f D i a g r a m O b j e c t K e y a n y T y p e z b w N T n L X > < a : K e y > < K e y > R e l a t i o n s h i p s \ & l t ; T a b l e s \ F a c t I n t e r n e t S a l e s \ C o l u m n s \ O r d e r D a t e & g t ; - & l t ; T a b l e s \ D i m D a t e \ C o l u m n s \ D a t e & g t ; \ F K < / K e y > < / a : K e y > < a : V a l u e   i : t y p e = " D i a g r a m D i s p l a y L i n k E n d p o i n t V i e w S t a t e " > < H e i g h t > 1 6 < / H e i g h t > < L a b e l L o c a t i o n   x m l n s : b = " h t t p : / / s c h e m a s . d a t a c o n t r a c t . o r g / 2 0 0 4 / 0 7 / S y s t e m . W i n d o w s " > < b : _ x > 5 2 0 . 9 4 8 5 7 6 < / b : _ x > < b : _ y > 2 3 6 . 0 0 0 0 0 0 0 0 0 0 0 0 0 6 < / b : _ y > < / L a b e l L o c a t i o n > < L o c a t i o n   x m l n s : b = " h t t p : / / s c h e m a s . d a t a c o n t r a c t . o r g / 2 0 0 4 / 0 7 / S y s t e m . W i n d o w s " > < b : _ x > 5 2 8 . 9 4 8 5 7 6 < / b : _ x > < b : _ y > 2 5 2 . 0 0 0 0 0 0 0 0 0 0 0 0 0 6 < / b : _ y > < / L o c a t i o n > < S h a p e R o t a t e A n g l e > 2 7 0 < / S h a p e R o t a t e A n g l e > < W i d t h > 1 6 < / W i d t h > < / a : V a l u e > < / a : K e y V a l u e O f D i a g r a m O b j e c t K e y a n y T y p e z b w N T n L X > < a : K e y V a l u e O f D i a g r a m O b j e c t K e y a n y T y p e z b w N T n L X > < a : K e y > < K e y > R e l a t i o n s h i p s \ & l t ; T a b l e s \ F a c t I n t e r n e t S a l e s \ C o l u m n s \ O r d e r D a t e & g t ; - & l t ; T a b l e s \ D i m D a t e \ C o l u m n s \ D a t e & g t ; \ P K < / K e y > < / a : K e y > < a : V a l u e   i : t y p e = " D i a g r a m D i s p l a y L i n k E n d p o i n t V i e w S t a t e " > < H e i g h t > 1 6 < / H e i g h t > < L a b e l L o c a t i o n   x m l n s : b = " h t t p : / / s c h e m a s . d a t a c o n t r a c t . o r g / 2 0 0 4 / 0 7 / S y s t e m . W i n d o w s " > < b : _ x > 9 2 < / b : _ x > < b : _ y > 1 5 4 . 0 0 0 0 0 0 0 0 0 0 0 0 0 6 < / b : _ y > < / L a b e l L o c a t i o n > < L o c a t i o n   x m l n s : b = " h t t p : / / s c h e m a s . d a t a c o n t r a c t . o r g / 2 0 0 4 / 0 7 / S y s t e m . W i n d o w s " > < b : _ x > 1 0 0 < / b : _ x > < b : _ y > 1 5 4 . 0 0 0 0 0 0 0 0 0 0 0 0 0 6 < / b : _ y > < / L o c a t i o n > < S h a p e R o t a t e A n g l e > 9 0 < / S h a p e R o t a t e A n g l e > < W i d t h > 1 6 < / W i d t h > < / a : V a l u e > < / a : K e y V a l u e O f D i a g r a m O b j e c t K e y a n y T y p e z b w N T n L X > < a : K e y V a l u e O f D i a g r a m O b j e c t K e y a n y T y p e z b w N T n L X > < a : K e y > < K e y > R e l a t i o n s h i p s \ & l t ; T a b l e s \ F a c t I n t e r n e t S a l e s \ C o l u m n s \ O r d e r D a t e & g t ; - & l t ; T a b l e s \ D i m D a t e \ C o l u m n s \ D a t e & g t ; \ C r o s s F i l t e r < / K e y > < / a : K e y > < a : V a l u e   i : t y p e = " D i a g r a m D i s p l a y L i n k C r o s s F i l t e r V i e w S t a t e " > < P o i n t s   x m l n s : b = " h t t p : / / s c h e m a s . d a t a c o n t r a c t . o r g / 2 0 0 4 / 0 7 / S y s t e m . W i n d o w s " > < b : P o i n t > < b : _ x > 5 2 8 . 9 4 8 5 7 6 < / b : _ x > < b : _ y > 2 3 6 . 0 0 0 0 0 0 0 0 0 0 0 0 0 6 < / b : _ y > < / b : P o i n t > < b : P o i n t > < b : _ x > 5 2 8 . 9 4 8 5 7 6 < / b : _ x > < b : _ y > 2 0 5 < / b : _ y > < / b : P o i n t > < b : P o i n t > < b : _ x > 5 2 6 . 9 4 8 5 7 6 < / b : _ x > < b : _ y > 2 0 3 < / b : _ y > < / b : P o i n t > < b : P o i n t > < b : _ x > 1 0 2 < / b : _ x > < b : _ y > 2 0 3 < / b : _ y > < / b : P o i n t > < b : P o i n t > < b : _ x > 1 0 0 < / b : _ x > < b : _ y > 2 0 1 < / b : _ y > < / b : P o i n t > < b : P o i n t > < b : _ x > 1 0 0 < / b : _ x > < b : _ y > 1 7 0 . 0 0 0 0 0 0 0 0 0 0 0 0 0 6 < / b : _ y > < / b : P o i n t > < / P o i n t s > < / a : V a l u e > < / a : K e y V a l u e O f D i a g r a m O b j e c t K e y a n y T y p e z b w N T n L X > < a : K e y V a l u e O f D i a g r a m O b j e c t K e y a n y T y p e z b w N T n L X > < a : K e y > < K e y > R e l a t i o n s h i p s \ & l t ; T a b l e s \ D i m C u s t o m e r \ C o l u m n s \ G e o g r a p h y K e y & g t ; - & l t ; T a b l e s \ D i m G e o g r a p h y \ C o l u m n s \ G e o g r a p h y K e y & g t ; < / K e y > < / a : K e y > < a : V a l u e   i : t y p e = " D i a g r a m D i s p l a y L i n k V i e w S t a t e " > < A u t o m a t i o n P r o p e r t y H e l p e r T e x t > E n d   p o i n t   1 :   ( 7 0 7 . 5 1 9 0 5 2 8 3 8 3 2 9 , 6 5 ) .   E n d   p o i n t   2 :   ( 6 5 9 . 9 0 3 8 1 0 5 6 7 6 6 6 , 6 5 )   < / A u t o m a t i o n P r o p e r t y H e l p e r T e x t > < L a y e d O u t > t r u e < / L a y e d O u t > < P o i n t s   x m l n s : b = " h t t p : / / s c h e m a s . d a t a c o n t r a c t . o r g / 2 0 0 4 / 0 7 / S y s t e m . W i n d o w s " > < b : P o i n t > < b : _ x > 7 0 7 . 5 1 9 0 5 2 8 3 8 3 2 9 1 2 < / b : _ x > < b : _ y > 6 5 < / b : _ y > < / b : P o i n t > < b : P o i n t > < b : _ x > 6 5 9 . 9 0 3 8 1 0 5 6 7 6 6 5 8 < / b : _ x > < b : _ y > 6 5 < / b : _ y > < / b : P o i n t > < / P o i n t s > < / a : V a l u e > < / a : K e y V a l u e O f D i a g r a m O b j e c t K e y a n y T y p e z b w N T n L X > < a : K e y V a l u e O f D i a g r a m O b j e c t K e y a n y T y p e z b w N T n L X > < a : K e y > < K e y > R e l a t i o n s h i p s \ & l t ; T a b l e s \ D i m C u s t o m e r \ C o l u m n s \ G e o g r a p h y K e y & g t ; - & l t ; T a b l e s \ D i m G e o g r a p h y \ C o l u m n s \ G e o g r a p h y K e y & g t ; \ F K < / K e y > < / a : K e y > < a : V a l u e   i : t y p e = " D i a g r a m D i s p l a y L i n k E n d p o i n t V i e w S t a t e " > < H e i g h t > 1 6 < / H e i g h t > < L a b e l L o c a t i o n   x m l n s : b = " h t t p : / / s c h e m a s . d a t a c o n t r a c t . o r g / 2 0 0 4 / 0 7 / S y s t e m . W i n d o w s " > < b : _ x > 7 0 7 . 5 1 9 0 5 2 8 3 8 3 2 9 1 2 < / b : _ x > < b : _ y > 5 7 < / b : _ y > < / L a b e l L o c a t i o n > < L o c a t i o n   x m l n s : b = " h t t p : / / s c h e m a s . d a t a c o n t r a c t . o r g / 2 0 0 4 / 0 7 / S y s t e m . W i n d o w s " > < b : _ x > 7 2 3 . 5 1 9 0 5 2 8 3 8 3 2 9 1 2 < / b : _ x > < b : _ y > 6 5 < / b : _ y > < / L o c a t i o n > < S h a p e R o t a t e A n g l e > 1 8 0 < / S h a p e R o t a t e A n g l e > < W i d t h > 1 6 < / W i d t h > < / a : V a l u e > < / a : K e y V a l u e O f D i a g r a m O b j e c t K e y a n y T y p e z b w N T n L X > < a : K e y V a l u e O f D i a g r a m O b j e c t K e y a n y T y p e z b w N T n L X > < a : K e y > < K e y > R e l a t i o n s h i p s \ & l t ; T a b l e s \ D i m C u s t o m e r \ C o l u m n s \ G e o g r a p h y K e y & g t ; - & l t ; T a b l e s \ D i m G e o g r a p h y \ C o l u m n s \ G e o g r a p h y K e y & g t ; \ P K < / K e y > < / a : K e y > < a : V a l u e   i : t y p e = " D i a g r a m D i s p l a y L i n k E n d p o i n t V i e w S t a t e " > < H e i g h t > 1 6 < / H e i g h t > < L a b e l L o c a t i o n   x m l n s : b = " h t t p : / / s c h e m a s . d a t a c o n t r a c t . o r g / 2 0 0 4 / 0 7 / S y s t e m . W i n d o w s " > < b : _ x > 6 4 3 . 9 0 3 8 1 0 5 6 7 6 6 5 8 < / b : _ x > < b : _ y > 5 7 < / b : _ y > < / L a b e l L o c a t i o n > < L o c a t i o n   x m l n s : b = " h t t p : / / s c h e m a s . d a t a c o n t r a c t . o r g / 2 0 0 4 / 0 7 / S y s t e m . W i n d o w s " > < b : _ x > 6 4 3 . 9 0 3 8 1 0 5 6 7 6 6 5 8 < / b : _ x > < b : _ y > 6 5 < / b : _ y > < / L o c a t i o n > < S h a p e R o t a t e A n g l e > 3 6 0 < / S h a p e R o t a t e A n g l e > < W i d t h > 1 6 < / W i d t h > < / a : V a l u e > < / a : K e y V a l u e O f D i a g r a m O b j e c t K e y a n y T y p e z b w N T n L X > < a : K e y V a l u e O f D i a g r a m O b j e c t K e y a n y T y p e z b w N T n L X > < a : K e y > < K e y > R e l a t i o n s h i p s \ & l t ; T a b l e s \ D i m C u s t o m e r \ C o l u m n s \ G e o g r a p h y K e y & g t ; - & l t ; T a b l e s \ D i m G e o g r a p h y \ C o l u m n s \ G e o g r a p h y K e y & g t ; \ C r o s s F i l t e r < / K e y > < / a : K e y > < a : V a l u e   i : t y p e = " D i a g r a m D i s p l a y L i n k C r o s s F i l t e r V i e w S t a t e " > < P o i n t s   x m l n s : b = " h t t p : / / s c h e m a s . d a t a c o n t r a c t . o r g / 2 0 0 4 / 0 7 / S y s t e m . W i n d o w s " > < b : P o i n t > < b : _ x > 7 0 7 . 5 1 9 0 5 2 8 3 8 3 2 9 1 2 < / b : _ x > < b : _ y > 6 5 < / b : _ y > < / b : P o i n t > < b : P o i n t > < b : _ x > 6 5 9 . 9 0 3 8 1 0 5 6 7 6 6 5 8 < / b : _ x > < b : _ y > 6 5 < / b : _ y > < / b : P o i n t > < / P o i n t s > < / a : V a l u e > < / a : K e y V a l u e O f D i a g r a m O b j e c t K e y a n y T y p e z b w N T n L X > < / V i e w S t a t e s > < / D i a g r a m M a n a g e r . S e r i a l i z a b l e D i a g r a m > < / A r r a y O f D i a g r a m M a n a g e r . S e r i a l i z a b l e D i a g r a m > ] ] > < / C u s t o m C o n t e n t > < / G e m i n i > 
</file>

<file path=customXml/item27.xml>��< ? x m l   v e r s i o n = " 1 . 0 "   e n c o d i n g = " u t f - 1 6 " ? > < D a t a M a s h u p   s q m i d = " 1 9 0 5 2 e 2 e - 2 4 9 2 - 4 2 c 1 - a 4 9 5 - 5 b 2 d 0 b 9 d 8 0 4 e "   x m l n s = " h t t p : / / s c h e m a s . m i c r o s o f t . c o m / D a t a M a s h u p " > A A A A A L 8 L A A B Q S w M E F A A C A A g A H L q n W F j g 1 n K j A A A A 9 Q A A A B I A H A B D b 2 5 m a W c v U G F j a 2 F n Z S 5 4 b W w g o h g A K K A U A A A A A A A A A A A A A A A A A A A A A A A A A A A A h Y 8 x D o I w G I W v Q r r T l u K g 5 K c M j k p C Y m J c m 1 K h E Y q h x X I 3 B 4 / k F c Q o 6 u b 4 v v c N 7 9 2 v N 8 j G t g k u q r e 6 M y m K M E W B M r I r t a l S N L h j u E Q Z h 0 L I k 6 h U M M n G J q M t U 1 Q 7 d 0 4 I 8 d 5 j H + O u r w i j N C K H f L u T t W o F + s j 6 v x x q Y 5 0 w U i E O + 9 c Y z v A q x g v G M A U y M 8 i 1 + f Z s m v t s f y C s h 8 Y N v e L K h M U G y B y B v C / w B 1 B L A w Q U A A I A C A A c u q d 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H L q n W J F d O d C 6 C A A A t y 0 A A B M A H A B G b 3 J t d W x h c y 9 T Z W N 0 a W 9 u M S 5 t I K I Y A C i g F A A A A A A A A A A A A A A A A A A A A A A A A A A A A N V a W 2 8 b u R V + D 5 D / M J g C h b x Q D N h e 9 K H b F N B K l u 2 N H S u R 0 k U h G w t q h p J Y z 5 A q y b G t G v n v e 3 j R a D h D j u S s m 9 b 7 s I F 5 P p 4 L z 4 W H Z y R w I g m j 0 d j 8 e / T T 2 z d v 3 4 g l 4 j i N B i Q f I I m j 9 1 G G 5 d s 3 E f w 3 Z g V P 1 M r p Y 4 K z w 1 8 Z v 5 s x d t c Z k g w f 9 h m V m E r R i f t / v f k i M B c 3 p 0 t J g F s e f c m i c / T v m w F 7 o B l D q b g Z c f Y v k B m N G J d z l h E W n U T v D N t o g M R y x h B P o 1 5 6 D x w L j q M H E H U D 6 q A Z E l j c l A S l g j h 8 z M R j f N C N a J F l 3 U j y A h 9 0 j c b W i N / G S 4 w l K G 4 s e J p e S J y / j y 0 1 7 n 4 g N H 0 f a 1 B 8 + 3 W q B N 1 a D n + K Q d e c S T i R c 4 x S M C s G P h M 0 A 5 M t x a 5 3 H G H d a G r J v S w b J y h D X L x X q t 0 e l J z 7 S 0 Q X w H i y X u E t 1 w l H V M w Z z / s s K 3 K q i K L j U a P 7 9 B Q r e R / w O u 5 G F 1 T + 5 c d D B f 7 a j Z 7 i I R y F I v Y y i T k t U R L o U Q p / a t A A r T 8 W + Q z z 6 / m v G N 8 1 u Z z S R Q Y e V D i U 4 x K l u U j 8 K D V o v E J 0 J 2 j I M U 1 2 Y C r q X E E w L Z v 6 V B D / x I g 3 A Y p v O 8 K a p A U o X U L m h A H G l D D d U F q V 6 K M M 0 x T x T w X i 4 J 8 w o H 3 7 G O d Y e P c P i Y C Q C 7 I 3 Z D 9 z Q / O z / r q N 3 c 8 4 Z / c Q j d d y i X l k Q r W S G m O c Q X 7 b 5 U 4 t 1 L u B + H T Y U z j b t M n Y E L a M / X q o 3 A i k g M 6 Z u G r K B Y V q p T J L H 0 g p q Z e m h l 2 n q Q 6 w s a e H U b K M F M t D t d B R t U O l e O X U P I J M e H s l u c q A n E 0 q b A X p l e d I i n S c t o v b i I k r O x p C 1 e p W c B n 2 Q b c d h f 3 m 0 1 B 5 r a 6 H z i O / u z b h v Y / H j h T L b T 5 s 7 b J r J l P 3 P F R V Z S I 2 b 4 m X h o 4 g 3 d l V V U E R n i U f y q B i p I t o u / i a z L i 6 s 6 o C r J u i / A w N 9 g g q V 1 x c 7 v K K 3 h l c J d s h 4 U J G U F I 4 S q R z I w e 1 s G L j x l a r y g Q k H Y 4 l O K s z 3 U b k b T c 6 C Q W 6 K T u e + q Q I n j h v S n 6 q 5 p p T + x i H G 9 7 P X Z O a 5 W 9 b + E x 9 2 x Y o N 5 H 8 R x C H w z Q O + T B c r I / b q n X d N F 2 p P R p V j 6 Y i 6 v R R a l B b E N Q a K N G s B s c g Q X d P b j x W g u C 3 m u e r O k C Q a V Y 0 J a p r R p l l 6 w / D F o 0 3 p 2 0 u R a M D m U f T j V 6 3 w D A e F 8 A Y L j d q w H D x x x H O B P Y g k f Q j 9 Z 8 p W s f + 1 v N o Z + 8 Z t F h 5 r 2 p C y 3 m N O J 6 T x 1 Y v u U p p F 9 V K d v x J c n g o x N G f j b O G 0 B Q r X 8 W Y v h t 9 i E M e 8 x W k I 7 + 7 H G X d 8 D 8 8 + p a a W Q u 9 k z 2 u R E f L r g 3 U q h L m z L X z y / v x 7 R t C g z J r D 7 s z z B Y c r Z b r V / + 6 K y 0 J P / F K y A u + 8 2 p i v 8 9 j r x T q f f H 1 i V z H j c e M h M g E Z v e E J h B p q e e 5 U 0 V 4 3 z N 9 V l D J 1 5 / x A l L f y 8 O + q R x g 2 9 t q N 9 C 8 s X b j R k x I l P k N g 0 e S m G D O i W T c f 2 Q X K 8 h 2 j o W 4 Z A k C V K i A / c G 3 T s 1 v G 0 + 1 H Z t H + 5 d 9 H L X J t o s 7 i k q 9 p k A M p U U i X 3 1 F s X a E 6 4 k F v G A 1 c U R + n 1 p i R X r T w t J 8 o 6 N t 4 h n M u J h B 5 u B F m W E a h e j a T m P I Y i m / U C K v M B J w / P 5 E J f / B u z A 2 X K 3 U t t r S B j F V p Z W J R G q w A u 2 A k H V r h k T x x + k Z Y 6 k Y Z m i x A W R s Q c B P t l h m t T p i a t E c y / V Y s u T u E t / j r H n m t j E e M U J l k 3 p J h B x x k u C 6 T u r s v A f 6 W Q V I g 2 I c 4 p 2 r i Q m 7 Q r S Y Q 2 s K T g g G x S W h T b Y D D N W K e x X s Z 0 g I z z G v M 9 / g L M W Z 1 y 2 X i C / w a M k k q / P f T C i x S D h Z q e Y 0 N H p s Q f S X Y J X A b Z A e R z O S t C H O 8 Y z j h z b E Z I l I G / 0 M 8 x z R N s Q v C I J 8 h 6 a T g t / t O B H 9 x L H P R H c i f E r T 6 n o Z Z t A k F K 4 b X + 5 6 d E q R P 9 N t W j k y V x l K g M s / U F b g 6 g 2 o 1 / V q + A K M P / b g f 1 + o W O G E z A l O 4 6 7 d y D c c 1 P O i + 1 Q K d i 9 C R 3 b t H n R v 7 l d / H b r m h G 9 F F / e C l 6 N P g e 9 z R + 7 R Q b q Q 2 o 3 Z i j U t 1 4 6 u d d O J t a P O O C t W O z A X O V o 4 a V 3 J J Y g / q W c y n 9 l D I 2 / V W i N p z S u 4 M / W Z d B v 9 7 e + R S r C D b 5 i W u a p 0 / V b U s 9 H l X U 3 H I d x m 4 A V w C p a a 0 + t O x 4 Y 5 g X R s 4 F 4 q H Q M K / O 9 b 1 m v V P A U / h g 4 K H K S N l 2 Q V J P Y L I V m O e a h N B i U h 4 g N b u e o 7 9 i k b Y Y g 2 q 5 z c e v J b A 1 R P V o I a f e U 9 E e p t F 6 B r B p 8 K R K V 5 l N b I q i 9 3 + j q q + Z h e 4 R E y J M V p L 1 d V y g M o N w + I S B R m l P h 6 T 0 s s 2 f g b T 1 9 n X p E 1 Y R J l F h q A 6 A M L K j t B j 7 3 c R 4 D 2 0 T b N d U o f g Q M x h x h O 7 g h d B P y 0 i a H R d Q B Q x m 6 j G 7 N x 2 1 j f x K x D + G 8 1 Z L X U c p O p l j 6 1 h P H G e S P k n C A L u L t y S C 8 7 B w m I 0 / 9 W j / R 5 8 / L G 5 + L / w / K 1 R w 3 6 A 8 X B k 4 P N L y h a P f 8 Y v v 4 p w C R 4 B O U M 0 6 L s Q K a O h r c / T E u V A j f P 8 b 6 f O o x q y m 9 1 w Z v C 3 v h F R H V n 4 O O C q 4 q K s + u z c d A Y d Y Y B O 0 6 e Z Y f 5 i G B l 7 a X / 8 W 7 9 T 7 Z e g d C e E 1 n a 4 Z z Y 7 b u p E h y w 4 8 d n 2 X F c c U g p 0 w 2 x a m f o C q o 9 0 z a 5 8 b o 7 w o o h 4 a f Z B v G C j z J X 6 P f p / 1 q r 2 Y 5 v I 3 Z r 6 0 h z Q q R n K K U / 2 v p / 5 0 X S N P N / M r l E g T 1 q 0 R l + V W e H P x M u l 9 4 L / w p B l U a Z Z w y j K 3 k x N x 8 r 6 + M k 6 M 6 a 7 c Z p j k h m v 3 s 0 i O q j f 7 a + o A n L P T N A n X n 9 J c l g M 2 2 S T X + z o f f k u Z e J H f C c w m W I / N M p M 8 g N A 8 x A L 0 y 3 E q 6 T p F i 1 i m h B G B k t g H N W C H z 9 Q D G 3 o 2 D / Y U A m K F D a B G w + P U H z f t Q c N 2 6 J x 8 3 Z + 5 L 5 h r A Q L D p Y R 5 D + S y g j j S j q s z w v p O r G o d t J X A 6 V e + A K 8 4 W v q Y L t M 9 C n 5 T d 9 l V T Z p s D X r t 3 I N x z U a O 3 n 9 Q B n J C e Q j 5 0 4 g g 2 f C k h 4 n R q H H 8 G 8 g 6 7 + / Z 7 5 e c Y 3 d 7 Y 1 U 7 r 1 I t L 8 N O c v F B V d 4 I 9 q n r o Z 4 5 9 M u M p W 7 y G 4 3 o C v / f C h 7 W j e R X G 8 5 W k W f / o d U E s B A i 0 A F A A C A A g A H L q n W F j g 1 n K j A A A A 9 Q A A A B I A A A A A A A A A A A A A A A A A A A A A A E N v b m Z p Z y 9 Q Y W N r Y W d l L n h t b F B L A Q I t A B Q A A g A I A B y 6 p 1 g P y u m r p A A A A O k A A A A T A A A A A A A A A A A A A A A A A O 8 A A A B b Q 2 9 u d G V u d F 9 U e X B l c 1 0 u e G 1 s U E s B A i 0 A F A A C A A g A H L q n W J F d O d C 6 C A A A t y 0 A A B M A A A A A A A A A A A A A A A A A 4 A E A A E Z v c m 1 1 b G F z L 1 N l Y 3 R p b 2 4 x L m 1 Q S w U G A A A A A A M A A w D C A A A A 5 w o 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6 2 Y A A A A A A A D J Z 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l t R G F 0 Z 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x O T E i I C 8 + P E V u d H J 5 I F R 5 c G U 9 I k Z p b G x F c n J v c k N v Z G U i I F Z h b H V l P S J z V W 5 r b m 9 3 b i I g L z 4 8 R W 5 0 c n k g V H l w Z T 0 i R m l s b E V y c m 9 y Q 2 9 1 b n Q i I F Z h b H V l P S J s M C I g L z 4 8 R W 5 0 c n k g V H l w Z T 0 i R m l s b E x h c 3 R V c G R h d G V k I i B W Y W x 1 Z T 0 i Z D I w M j Q t M D U t M D Z U M T k 6 M D Y 6 M D Y u N T Y x M D k 3 O V o i I C 8 + P E V u d H J 5 I F R 5 c G U 9 I k Z p b G x D b 2 x 1 b W 5 U e X B l c y I g V m F s d W U 9 I n N D U U 1 E Q m d Z R E F 3 W U d B d z 0 9 I i A v P j x F b n R y e S B U e X B l P S J G a W x s Q 2 9 s d W 1 u T m F t Z X M i I F Z h b H V l P S J z W y Z x d W 9 0 O 0 R h d G U m c X V v d D s s J n F 1 b 3 Q 7 W W V h c i Z x d W 9 0 O y w m c X V v d D t N b 2 5 0 a C B O d W 1 i Z X I m c X V v d D s s J n F 1 b 3 Q 7 T W 9 u d G g g T m F t Z S Z x d W 9 0 O y w m c X V v d D t R d W F y d G V y J n F 1 b 3 Q 7 L C Z x d W 9 0 O 1 d l Z W s g b 2 Y g W W V h c i Z x d W 9 0 O y w m c X V v d D t E Y X k g b 2 Y g V 2 V l a y Z x d W 9 0 O y w m c X V v d D t E Y X k g T m F t Z S Z x d W 9 0 O y w m c X V v d D t X Z W V r I F R 5 c G U m c X V v d D s s J n F 1 b 3 Q 7 V 2 V l a y B E Y X k g T n V t Y m V y J n F 1 b 3 Q 7 X S I g L z 4 8 R W 5 0 c n k g V H l w Z T 0 i R m l s b F N 0 Y X R 1 c y I g V m F s d W U 9 I n N D b 2 1 w b G V 0 Z S I g L z 4 8 R W 5 0 c n k g V H l w Z T 0 i U m V j b 3 Z l c n l U Y X J n Z X R T a G V l d C I g V m F s d W U 9 I n N E a W 1 E Y X R l I i A v P j x F b n R y e S B U e X B l P S J S Z W N v d m V y e V R h c m d l d E N v b H V t b i I g V m F s d W U 9 I m w x I i A v P j x F b n R y e S B U e X B l P S J S Z W N v d m V y e V R h c m d l d F J v d y I g V m F s d W U 9 I m w x I i A v P j x F b n R y e S B U e X B l P S J Q a X Z v d E 9 i a m V j d E 5 h b W U i I F Z h b H V l P S J z Q W 5 h b H l z a X M g L T E g K D I p I V B p d m 9 0 V G F i b G U 3 I i A v P j x F b n R y e S B U e X B l P S J R d W V y e U l E I i B W Y W x 1 Z T 0 i c z N i Y z B m N 2 N i L T J i O W Q t N D F i M S 1 i N T F h L W U w Y m E 4 M D U 4 O D g 3 N y I g L z 4 8 R W 5 0 c n k g V H l w Z T 0 i U m V s Y X R p b 2 5 z a G l w S W 5 m b 0 N v b n R h a W 5 l c i I g V m F s d W U 9 I n N 7 J n F 1 b 3 Q 7 Y 2 9 s d W 1 u Q 2 9 1 b n Q m c X V v d D s 6 M T A s J n F 1 b 3 Q 7 a 2 V 5 Q 2 9 s d W 1 u T m F t Z X M m c X V v d D s 6 W 1 0 s J n F 1 b 3 Q 7 c X V l c n l S Z W x h d G l v b n N o a X B z J n F 1 b 3 Q 7 O l t d L C Z x d W 9 0 O 2 N v b H V t b k l k Z W 5 0 a X R p Z X M m c X V v d D s 6 W y Z x d W 9 0 O 1 N l Y 3 R p b 2 4 x L 0 R p b U R h d G U v Q 2 h h b m d l Z C B U e X B l L n t G d W x s R G F 0 Z U F s d G V y b m F 0 Z U t l e S w x f S Z x d W 9 0 O y w m c X V v d D t T Z W N 0 a W 9 u M S 9 E a W 1 E Y X R l L 0 l u c 2 V y d G V k I F l l Y X I u e 1 l l Y X I s M X 0 m c X V v d D s s J n F 1 b 3 Q 7 U 2 V j d G l v b j E v R G l t R G F 0 Z S 9 J b n N l c n R l Z C B N b 2 5 0 a C 5 7 T W 9 u d G g s M n 0 m c X V v d D s s J n F 1 b 3 Q 7 U 2 V j d G l v b j E v R G l t R G F 0 Z S 9 J b n N l c n R l Z C B G a X J z d C B D a G F y Y W N 0 Z X J z L n t G a X J z d C B D a G F y Y W N 0 Z X J z L D h 9 J n F 1 b 3 Q 7 L C Z x d W 9 0 O 1 N l Y 3 R p b 2 4 x L 0 R p b U R h d G U v Q W R k Z W Q g U H J l Z m l 4 L n t R d W F y d G V y L D R 9 J n F 1 b 3 Q 7 L C Z x d W 9 0 O 1 N l Y 3 R p b 2 4 x L 0 R p b U R h d G U v S W 5 z Z X J 0 Z W Q g V 2 V l a y B v Z i B Z Z W F y L n t X Z W V r I G 9 m I F l l Y X I s N X 0 m c X V v d D s s J n F 1 b 3 Q 7 U 2 V j d G l v b j E v R G l t R G F 0 Z S 9 J b n N l c n R l Z C B E Y X k g b 2 Y g V 2 V l a y 5 7 R G F 5 I G 9 m I F d l Z W s s N n 0 m c X V v d D s s J n F 1 b 3 Q 7 U 2 V j d G l v b j E v R G l t R G F 0 Z S 9 F e H R y Y W N 0 Z W Q g R m l y c 3 Q g Q 2 h h c m F j d G V y c y 5 7 R G F 5 I E 5 h b W U s N 3 0 m c X V v d D s s J n F 1 b 3 Q 7 U 2 V j d G l v b j E v R G l t R G F 0 Z S 9 D a G F u Z 2 V k I F R 5 c G U x L n t X Z W V r I F R 5 c G U s O H 0 m c X V v d D s s J n F 1 b 3 Q 7 U 2 V j d G l v b j E v R G l t R G F 0 Z S 9 J b n N l c n R l Z C B E Y X k g b 2 Y g V 2 V l a z E u e 0 R h e S B v Z i B X Z W V r L j E s O X 0 m c X V v d D t d L C Z x d W 9 0 O 0 N v b H V t b k N v d W 5 0 J n F 1 b 3 Q 7 O j E w L C Z x d W 9 0 O 0 t l e U N v b H V t b k 5 h b W V z J n F 1 b 3 Q 7 O l t d L C Z x d W 9 0 O 0 N v b H V t b k l k Z W 5 0 a X R p Z X M m c X V v d D s 6 W y Z x d W 9 0 O 1 N l Y 3 R p b 2 4 x L 0 R p b U R h d G U v Q 2 h h b m d l Z C B U e X B l L n t G d W x s R G F 0 Z U F s d G V y b m F 0 Z U t l e S w x f S Z x d W 9 0 O y w m c X V v d D t T Z W N 0 a W 9 u M S 9 E a W 1 E Y X R l L 0 l u c 2 V y d G V k I F l l Y X I u e 1 l l Y X I s M X 0 m c X V v d D s s J n F 1 b 3 Q 7 U 2 V j d G l v b j E v R G l t R G F 0 Z S 9 J b n N l c n R l Z C B N b 2 5 0 a C 5 7 T W 9 u d G g s M n 0 m c X V v d D s s J n F 1 b 3 Q 7 U 2 V j d G l v b j E v R G l t R G F 0 Z S 9 J b n N l c n R l Z C B G a X J z d C B D a G F y Y W N 0 Z X J z L n t G a X J z d C B D a G F y Y W N 0 Z X J z L D h 9 J n F 1 b 3 Q 7 L C Z x d W 9 0 O 1 N l Y 3 R p b 2 4 x L 0 R p b U R h d G U v Q W R k Z W Q g U H J l Z m l 4 L n t R d W F y d G V y L D R 9 J n F 1 b 3 Q 7 L C Z x d W 9 0 O 1 N l Y 3 R p b 2 4 x L 0 R p b U R h d G U v S W 5 z Z X J 0 Z W Q g V 2 V l a y B v Z i B Z Z W F y L n t X Z W V r I G 9 m I F l l Y X I s N X 0 m c X V v d D s s J n F 1 b 3 Q 7 U 2 V j d G l v b j E v R G l t R G F 0 Z S 9 J b n N l c n R l Z C B E Y X k g b 2 Y g V 2 V l a y 5 7 R G F 5 I G 9 m I F d l Z W s s N n 0 m c X V v d D s s J n F 1 b 3 Q 7 U 2 V j d G l v b j E v R G l t R G F 0 Z S 9 F e H R y Y W N 0 Z W Q g R m l y c 3 Q g Q 2 h h c m F j d G V y c y 5 7 R G F 5 I E 5 h b W U s N 3 0 m c X V v d D s s J n F 1 b 3 Q 7 U 2 V j d G l v b j E v R G l t R G F 0 Z S 9 D a G F u Z 2 V k I F R 5 c G U x L n t X Z W V r I F R 5 c G U s O H 0 m c X V v d D s s J n F 1 b 3 Q 7 U 2 V j d G l v b j E v R G l t R G F 0 Z S 9 J b n N l c n R l Z C B E Y X k g b 2 Y g V 2 V l a z E u e 0 R h e S B v Z i B X Z W V r L j E s O X 0 m c X V v d D t d L C Z x d W 9 0 O 1 J l b G F 0 a W 9 u c 2 h p c E l u Z m 8 m c X V v d D s 6 W 1 1 9 I i A v P j w v U 3 R h Y m x l R W 5 0 c m l l c z 4 8 L 0 l 0 Z W 0 + P E l 0 Z W 0 + P E l 0 Z W 1 M b 2 N h d G l v b j 4 8 S X R l b V R 5 c G U + R m 9 y b X V s Y T w v S X R l b V R 5 c G U + P E l 0 Z W 1 Q Y X R o P l N l Y 3 R p b 2 4 x L 0 R p b U R h d G U v U 2 9 1 c m N l P C 9 J d G V t U G F 0 a D 4 8 L 0 l 0 Z W 1 M b 2 N h d G l v b j 4 8 U 3 R h Y m x l R W 5 0 c m l l c y A v P j w v S X R l b T 4 8 S X R l b T 4 8 S X R l b U x v Y 2 F 0 a W 9 u P j x J d G V t V H l w Z T 5 G b 3 J t d W x h P C 9 J d G V t V H l w Z T 4 8 S X R l b V B h d G g + U 2 V j d G l v b j E v R G l t R G F 0 Z S 9 E a W 1 E Y X R l X 1 N o Z W V 0 P C 9 J d G V t U G F 0 a D 4 8 L 0 l 0 Z W 1 M b 2 N h d G l v b j 4 8 U 3 R h Y m x l R W 5 0 c m l l c y A v P j w v S X R l b T 4 8 S X R l b T 4 8 S X R l b U x v Y 2 F 0 a W 9 u P j x J d G V t V H l w Z T 5 G b 3 J t d W x h P C 9 J d G V t V H l w Z T 4 8 S X R l b V B h d G g + U 2 V j d G l v b j E v R G l t R 2 V v Z 3 J h c G h 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Y 1 N S I g L z 4 8 R W 5 0 c n k g V H l w Z T 0 i R m l s b E V y c m 9 y Q 2 9 k Z S I g V m F s d W U 9 I n N V b m t u b 3 d u I i A v P j x F b n R y e S B U e X B l P S J G a W x s R X J y b 3 J D b 3 V u d C I g V m F s d W U 9 I m w w I i A v P j x F b n R y e S B U e X B l P S J G a W x s T G F z d F V w Z G F 0 Z W Q i I F Z h b H V l P S J k M j A y N C 0 w N S 0 w N 1 Q x O D o x N D o y N y 4 y N z k 4 N T U z W i I g L z 4 8 R W 5 0 c n k g V H l w Z T 0 i R m l s b E N v b H V t b l R 5 c G V z I i B W Y W x 1 Z T 0 i c 0 F 3 W U d B d z 0 9 I i A v P j x F b n R y e S B U e X B l P S J G a W x s Q 2 9 s d W 1 u T m F t Z X M i I F Z h b H V l P S J z W y Z x d W 9 0 O 0 d l b 2 d y Y X B o e U t l e S Z x d W 9 0 O y w m c X V v d D t D a X R 5 J n F 1 b 3 Q 7 L C Z x d W 9 0 O 0 N v d W 5 0 c n k m c X V v d D s s J n F 1 b 3 Q 7 U 2 F s Z X N U Z X J y a X R v c n l L Z X k m c X V v d D t d I i A v P j x F b n R y e S B U e X B l P S J G a W x s U 3 R h d H V z I i B W Y W x 1 Z T 0 i c 0 N v b X B s Z X R l I i A v P j x F b n R y e S B U e X B l P S J S Z W N v d m V y e V R h c m d l d F N o Z W V 0 I i B W Y W x 1 Z T 0 i c 0 R p b U d l b 2 d y Y X B o e S I g L z 4 8 R W 5 0 c n k g V H l w Z T 0 i U m V j b 3 Z l c n l U Y X J n Z X R D b 2 x 1 b W 4 i I F Z h b H V l P S J s M S I g L z 4 8 R W 5 0 c n k g V H l w Z T 0 i U m V j b 3 Z l c n l U Y X J n Z X R S b 3 c i I F Z h b H V l P S J s M S I g L z 4 8 R W 5 0 c n k g V H l w Z T 0 i U m V s Y X R p b 2 5 z a G l w S W 5 m b 0 N v b n R h a W 5 l c i I g V m F s d W U 9 I n N 7 J n F 1 b 3 Q 7 Y 2 9 s d W 1 u Q 2 9 1 b n Q m c X V v d D s 6 N C w m c X V v d D t r Z X l D b 2 x 1 b W 5 O Y W 1 l c y Z x d W 9 0 O z p b X S w m c X V v d D t x d W V y e V J l b G F 0 a W 9 u c 2 h p c H M m c X V v d D s 6 W 1 0 s J n F 1 b 3 Q 7 Y 2 9 s d W 1 u S W R l b n R p d G l l c y Z x d W 9 0 O z p b J n F 1 b 3 Q 7 U 2 V j d G l v b j E v R G l t R 2 V v Z 3 J h c G h 5 L 0 N o Y W 5 n Z W Q g V H l w Z S 5 7 R 2 V v Z 3 J h c G h 5 S 2 V 5 L D B 9 J n F 1 b 3 Q 7 L C Z x d W 9 0 O 1 N l Y 3 R p b 2 4 x L 0 R p b U d l b 2 d y Y X B o e S 9 D a G F u Z 2 V k I F R 5 c G U u e 0 N p d H k s M X 0 m c X V v d D s s J n F 1 b 3 Q 7 U 2 V j d G l v b j E v R G l t R 2 V v Z 3 J h c G h 5 L 0 N o Y W 5 n Z W Q g V H l w Z S 5 7 R W 5 n b G l z a E N v d W 5 0 c n l S Z W d p b 2 5 O Y W 1 l L D V 9 J n F 1 b 3 Q 7 L C Z x d W 9 0 O 1 N l Y 3 R p b 2 4 x L 0 R p b U d l b 2 d y Y X B o e S 9 D a G F u Z 2 V k I F R 5 c G U u e 1 N h b G V z V G V y c m l 0 b 3 J 5 S 2 V 5 L D l 9 J n F 1 b 3 Q 7 X S w m c X V v d D t D b 2 x 1 b W 5 D b 3 V u d C Z x d W 9 0 O z o 0 L C Z x d W 9 0 O 0 t l e U N v b H V t b k 5 h b W V z J n F 1 b 3 Q 7 O l t d L C Z x d W 9 0 O 0 N v b H V t b k l k Z W 5 0 a X R p Z X M m c X V v d D s 6 W y Z x d W 9 0 O 1 N l Y 3 R p b 2 4 x L 0 R p b U d l b 2 d y Y X B o e S 9 D a G F u Z 2 V k I F R 5 c G U u e 0 d l b 2 d y Y X B o e U t l e S w w f S Z x d W 9 0 O y w m c X V v d D t T Z W N 0 a W 9 u M S 9 E a W 1 H Z W 9 n c m F w a H k v Q 2 h h b m d l Z C B U e X B l L n t D a X R 5 L D F 9 J n F 1 b 3 Q 7 L C Z x d W 9 0 O 1 N l Y 3 R p b 2 4 x L 0 R p b U d l b 2 d y Y X B o e S 9 D a G F u Z 2 V k I F R 5 c G U u e 0 V u Z 2 x p c 2 h D b 3 V u d H J 5 U m V n a W 9 u T m F t Z S w 1 f S Z x d W 9 0 O y w m c X V v d D t T Z W N 0 a W 9 u M S 9 E a W 1 H Z W 9 n c m F w a H k v Q 2 h h b m d l Z C B U e X B l L n t T Y W x l c 1 R l c n J p d G 9 y e U t l e S w 5 f S Z x d W 9 0 O 1 0 s J n F 1 b 3 Q 7 U m V s Y X R p b 2 5 z a G l w S W 5 m b y Z x d W 9 0 O z p b X X 0 i I C 8 + P C 9 T d G F i b G V F b n R y a W V z P j w v S X R l b T 4 8 S X R l b T 4 8 S X R l b U x v Y 2 F 0 a W 9 u P j x J d G V t V H l w Z T 5 G b 3 J t d W x h P C 9 J d G V t V H l w Z T 4 8 S X R l b V B h d G g + U 2 V j d G l v b j E v R G l t R 2 V v Z 3 J h c G h 5 L 1 N v d X J j Z T w v S X R l b V B h d G g + P C 9 J d G V t T G 9 j Y X R p b 2 4 + P F N 0 Y W J s Z U V u d H J p Z X M g L z 4 8 L 0 l 0 Z W 0 + P E l 0 Z W 0 + P E l 0 Z W 1 M b 2 N h d G l v b j 4 8 S X R l b V R 5 c G U + R m 9 y b X V s Y T w v S X R l b V R 5 c G U + P E l 0 Z W 1 Q Y X R o P l N l Y 3 R p b 2 4 x L 0 R p b U d l b 2 d y Y X B o e S 9 E a W 1 H Z W 9 n c m F w a H l f U 2 h l Z X Q 8 L 0 l 0 Z W 1 Q Y X R o P j w v S X R l b U x v Y 2 F 0 a W 9 u P j x T d G F i b G V F b n R y a W V z I C 8 + P C 9 J d G V t P j x J d G V t P j x J d G V t T G 9 j Y X R p b 2 4 + P E l 0 Z W 1 U e X B l P k Z v c m 1 1 b G E 8 L 0 l 0 Z W 1 U e X B l P j x J d G V t U G F 0 a D 5 T Z W N 0 a W 9 u M S 9 E a W 1 Q c m 9 k d W N 0 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B b m F s e X N p c y A t M S F Q a X Z v d F R h Y m x l M y I g L z 4 8 R W 5 0 c n k g V H l w Z T 0 i R m l s b G V k Q 2 9 t c G x l d G V S Z X N 1 b H R U b 1 d v c m t z a G V l d C I g V m F s d W U 9 I m w w I i A v P j x F b n R y e S B U e X B l P S J S Z W x h d G l v b n N o a X B J b m Z v Q 2 9 u d G F p b m V y I i B W Y W x 1 Z T 0 i c 3 s m c X V v d D t j b 2 x 1 b W 5 D b 3 V u d C Z x d W 9 0 O z o z L C Z x d W 9 0 O 2 t l e U N v b H V t b k 5 h b W V z J n F 1 b 3 Q 7 O l t d L C Z x d W 9 0 O 3 F 1 Z X J 5 U m V s Y X R p b 2 5 z a G l w c y Z x d W 9 0 O z p b X S w m c X V v d D t j b 2 x 1 b W 5 J Z G V u d G l 0 a W V z J n F 1 b 3 Q 7 O l s m c X V v d D t T Z W N 0 a W 9 u M S 9 E a W 1 Q c m 9 k d W N 0 L 0 N o Y W 5 n Z W Q g V H l w Z S 5 7 U H J v Z H V j d E t l e S w w f S Z x d W 9 0 O y w m c X V v d D t T Z W N 0 a W 9 u M S 9 E a W 1 Q c m 9 k d W N 0 L 0 N o Y W 5 n Z W Q g V H l w Z S 5 7 R W 5 n b G l z a F B y b 2 R 1 Y 3 R O Y W 1 l L D V 9 J n F 1 b 3 Q 7 L C Z x d W 9 0 O 1 N l Y 3 R p b 2 4 x L 0 R p b V B y b 2 R 1 Y 3 Q v U m V w b G F j Z W Q g V m F s d W U u e 0 N v b G 9 y L D J 9 J n F 1 b 3 Q 7 X S w m c X V v d D t D b 2 x 1 b W 5 D b 3 V u d C Z x d W 9 0 O z o z L C Z x d W 9 0 O 0 t l e U N v b H V t b k 5 h b W V z J n F 1 b 3 Q 7 O l t d L C Z x d W 9 0 O 0 N v b H V t b k l k Z W 5 0 a X R p Z X M m c X V v d D s 6 W y Z x d W 9 0 O 1 N l Y 3 R p b 2 4 x L 0 R p b V B y b 2 R 1 Y 3 Q v Q 2 h h b m d l Z C B U e X B l L n t Q c m 9 k d W N 0 S 2 V 5 L D B 9 J n F 1 b 3 Q 7 L C Z x d W 9 0 O 1 N l Y 3 R p b 2 4 x L 0 R p b V B y b 2 R 1 Y 3 Q v Q 2 h h b m d l Z C B U e X B l L n t F b m d s a X N o U H J v Z H V j d E 5 h b W U s N X 0 m c X V v d D s s J n F 1 b 3 Q 7 U 2 V j d G l v b j E v R G l t U H J v Z H V j d C 9 S Z X B s Y W N l Z C B W Y W x 1 Z S 5 7 Q 2 9 s b 3 I s M n 0 m c X V v d D t d L C Z x d W 9 0 O 1 J l b G F 0 a W 9 u c 2 h p c E l u Z m 8 m c X V v d D s 6 W 1 1 9 I i A v P j x F b n R y e S B U e X B l P S J G a W x s U 3 R h d H V z I i B W Y W x 1 Z T 0 i c 0 N v b X B s Z X R l I i A v P j x F b n R y e S B U e X B l P S J G a W x s Q 2 9 s d W 1 u T m F t Z X M i I F Z h b H V l P S J z W y Z x d W 9 0 O 1 B y b 2 R 1 Y 3 R L Z X k m c X V v d D s s J n F 1 b 3 Q 7 R W 5 n b G l z a F B y b 2 R 1 Y 3 R O Y W 1 l J n F 1 b 3 Q 7 L C Z x d W 9 0 O 0 N v b G 9 y J n F 1 b 3 Q 7 X S I g L z 4 8 R W 5 0 c n k g V H l w Z T 0 i R m l s b E N v b H V t b l R 5 c G V z I i B W Y W x 1 Z T 0 i c 0 F 3 W U c i I C 8 + P E V u d H J 5 I F R 5 c G U 9 I k Z p b G x M Y X N 0 V X B k Y X R l Z C I g V m F s d W U 9 I m Q y M D I 0 L T A 1 L T A 1 V D A 2 O j E 1 O j I z L j g 2 N D g 4 M D R a I i A v P j x F b n R y e S B U e X B l P S J G a W x s R X J y b 3 J D b 3 V u d C I g V m F s d W U 9 I m w w I i A v P j x F b n R y e S B U e X B l P S J G a W x s R X J y b 3 J D b 2 R l I i B W Y W x 1 Z T 0 i c 1 V u a 2 5 v d 2 4 i I C 8 + P E V u d H J 5 I F R 5 c G U 9 I k Z p b G x D b 3 V u d C I g V m F s d W U 9 I m w 2 M D Y i I C 8 + P E V u d H J 5 I F R 5 c G U 9 I k F k Z G V k V G 9 E Y X R h T W 9 k Z W w i I F Z h b H V l P S J s M S I g L z 4 8 R W 5 0 c n k g V H l w Z T 0 i U m V j b 3 Z l c n l U Y X J n Z X R T a G V l d C I g V m F s d W U 9 I n N E a W 1 Q c m 9 k d W N 0 I i A v P j x F b n R y e S B U e X B l P S J S Z W N v d m V y e V R h c m d l d E N v b H V t b i I g V m F s d W U 9 I m w x I i A v P j x F b n R y e S B U e X B l P S J S Z W N v d m V y e V R h c m d l d F J v d y I g V m F s d W U 9 I m w x I i A v P j w v U 3 R h Y m x l R W 5 0 c m l l c z 4 8 L 0 l 0 Z W 0 + P E l 0 Z W 0 + P E l 0 Z W 1 M b 2 N h d G l v b j 4 8 S X R l b V R 5 c G U + R m 9 y b X V s Y T w v S X R l b V R 5 c G U + P E l 0 Z W 1 Q Y X R o P l N l Y 3 R p b 2 4 x L 0 R p b V B y b 2 R 1 Y 3 Q v U 2 9 1 c m N l P C 9 J d G V t U G F 0 a D 4 8 L 0 l 0 Z W 1 M b 2 N h d G l v b j 4 8 U 3 R h Y m x l R W 5 0 c m l l c y A v P j w v S X R l b T 4 8 S X R l b T 4 8 S X R l b U x v Y 2 F 0 a W 9 u P j x J d G V t V H l w Z T 5 G b 3 J t d W x h P C 9 J d G V t V H l w Z T 4 8 S X R l b V B h d G g + U 2 V j d G l v b j E v R G l t U H J v Z H V j d C 9 E a W 1 Q c m 9 k d W N 0 X 1 N o Z W V 0 P C 9 J d G V t U G F 0 a D 4 8 L 0 l 0 Z W 1 M b 2 N h d G l v b j 4 8 U 3 R h Y m x l R W 5 0 c m l l c y A v P j w v S X R l b T 4 8 S X R l b T 4 8 S X R l b U x v Y 2 F 0 a W 9 u P j x J d G V t V H l w Z T 5 G b 3 J t d W x h P C 9 J d G V t V H l w Z T 4 8 S X R l b V B h d G g + U 2 V j d G l v b j E v R G l t U 2 F s Z X N U Z X J y a X R 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S w m c X V v d D t r Z X l D b 2 x 1 b W 5 O Y W 1 l c y Z x d W 9 0 O z p b X S w m c X V v d D t x d W V y e V J l b G F 0 a W 9 u c 2 h p c H M m c X V v d D s 6 W 1 0 s J n F 1 b 3 Q 7 Y 2 9 s d W 1 u S W R l b n R p d G l l c y Z x d W 9 0 O z p b J n F 1 b 3 Q 7 U 2 V j d G l v b j E v R G l t U 2 F s Z X N U Z X J y a X R v c n k v Q 2 h h b m d l Z C B U e X B l L n t T Y W x l c 1 R l c n J p d G 9 y e U t l e S w w f S Z x d W 9 0 O y w m c X V v d D t T Z W N 0 a W 9 u M S 9 E a W 1 T Y W x l c 1 R l c n J p d G 9 y e S 9 D a G F u Z 2 V k I F R 5 c G U u e 1 N h b G V z V G V y c m l 0 b 3 J 5 Q W x 0 Z X J u Y X R l S 2 V 5 L D F 9 J n F 1 b 3 Q 7 L C Z x d W 9 0 O 1 N l Y 3 R p b 2 4 x L 0 R p b V N h b G V z V G V y c m l 0 b 3 J 5 L 0 N o Y W 5 n Z W Q g V H l w Z S 5 7 U 2 F s Z X N U Z X J y a X R v c n l S Z W d p b 2 4 s M n 0 m c X V v d D s s J n F 1 b 3 Q 7 U 2 V j d G l v b j E v R G l t U 2 F s Z X N U Z X J y a X R v c n k v Q 2 h h b m d l Z C B U e X B l L n t T Y W x l c 1 R l c n J p d G 9 y e U N v d W 5 0 c n k s M 3 0 m c X V v d D s s J n F 1 b 3 Q 7 U 2 V j d G l v b j E v R G l t U 2 F s Z X N U Z X J y a X R v c n k v Q 2 h h b m d l Z C B U e X B l L n t T Y W x l c 1 R l c n J p d G 9 y e U d y b 3 V w L D R 9 J n F 1 b 3 Q 7 X S w m c X V v d D t D b 2 x 1 b W 5 D b 3 V u d C Z x d W 9 0 O z o 1 L C Z x d W 9 0 O 0 t l e U N v b H V t b k 5 h b W V z J n F 1 b 3 Q 7 O l t d L C Z x d W 9 0 O 0 N v b H V t b k l k Z W 5 0 a X R p Z X M m c X V v d D s 6 W y Z x d W 9 0 O 1 N l Y 3 R p b 2 4 x L 0 R p b V N h b G V z V G V y c m l 0 b 3 J 5 L 0 N o Y W 5 n Z W Q g V H l w Z S 5 7 U 2 F s Z X N U Z X J y a X R v c n l L Z X k s M H 0 m c X V v d D s s J n F 1 b 3 Q 7 U 2 V j d G l v b j E v R G l t U 2 F s Z X N U Z X J y a X R v c n k v Q 2 h h b m d l Z C B U e X B l L n t T Y W x l c 1 R l c n J p d G 9 y e U F s d G V y b m F 0 Z U t l e S w x f S Z x d W 9 0 O y w m c X V v d D t T Z W N 0 a W 9 u M S 9 E a W 1 T Y W x l c 1 R l c n J p d G 9 y e S 9 D a G F u Z 2 V k I F R 5 c G U u e 1 N h b G V z V G V y c m l 0 b 3 J 5 U m V n a W 9 u L D J 9 J n F 1 b 3 Q 7 L C Z x d W 9 0 O 1 N l Y 3 R p b 2 4 x L 0 R p b V N h b G V z V G V y c m l 0 b 3 J 5 L 0 N o Y W 5 n Z W Q g V H l w Z S 5 7 U 2 F s Z X N U Z X J y a X R v c n l D b 3 V u d H J 5 L D N 9 J n F 1 b 3 Q 7 L C Z x d W 9 0 O 1 N l Y 3 R p b 2 4 x L 0 R p b V N h b G V z V G V y c m l 0 b 3 J 5 L 0 N o Y W 5 n Z W Q g V H l w Z S 5 7 U 2 F s Z X N U Z X J y a X R v c n l H c m 9 1 c C w 0 f S Z x d W 9 0 O 1 0 s J n F 1 b 3 Q 7 U m V s Y X R p b 2 5 z a G l w S W 5 m b y Z x d W 9 0 O z p b X X 0 i I C 8 + P E V u d H J 5 I F R 5 c G U 9 I k Z p b G x T d G F 0 d X M i I F Z h b H V l P S J z Q 2 9 t c G x l d G U i I C 8 + P E V u d H J 5 I F R 5 c G U 9 I k Z p b G x D b 2 x 1 b W 5 O Y W 1 l c y I g V m F s d W U 9 I n N b J n F 1 b 3 Q 7 U 2 F s Z X N U Z X J y a X R v c n l L Z X k m c X V v d D s s J n F 1 b 3 Q 7 U 2 F s Z X N U Z X J y a X R v c n l B b H R l c m 5 h d G V L Z X k m c X V v d D s s J n F 1 b 3 Q 7 U 2 F s Z X N U Z X J y a X R v c n l S Z W d p b 2 4 m c X V v d D s s J n F 1 b 3 Q 7 U 2 F s Z X N U Z X J y a X R v c n l D b 3 V u d H J 5 J n F 1 b 3 Q 7 L C Z x d W 9 0 O 1 N h b G V z V G V y c m l 0 b 3 J 5 R 3 J v d X A m c X V v d D t d I i A v P j x F b n R y e S B U e X B l P S J G a W x s Q 2 9 s d W 1 u V H l w Z X M i I F Z h b H V l P S J z Q X d N R 0 J n W T 0 i I C 8 + P E V u d H J 5 I F R 5 c G U 9 I k Z p b G x M Y X N 0 V X B k Y X R l Z C I g V m F s d W U 9 I m Q y M D I 0 L T A 1 L T A 1 V D A 2 O j E 1 O j M 1 L j c 1 M j Y y N z N a I i A v P j x F b n R y e S B U e X B l P S J G a W x s R X J y b 3 J D b 3 V u d C I g V m F s d W U 9 I m w w I i A v P j x F b n R y e S B U e X B l P S J G a W x s R X J y b 3 J D b 2 R l I i B W Y W x 1 Z T 0 i c 1 V u a 2 5 v d 2 4 i I C 8 + P E V u d H J 5 I F R 5 c G U 9 I k Z p b G x D b 3 V u d C I g V m F s d W U 9 I m w x M C I g L z 4 8 R W 5 0 c n k g V H l w Z T 0 i Q W R k Z W R U b 0 R h d G F N b 2 R l b C I g V m F s d W U 9 I m w x I i A v P j x F b n R y e S B U e X B l P S J S Z W N v d m V y e V R h c m d l d F N o Z W V 0 I i B W Y W x 1 Z T 0 i c 0 R p b V N h b G V z V G V y c m l 0 b 3 J 5 I i A v P j x F b n R y e S B U e X B l P S J S Z W N v d m V y e V R h c m d l d E N v b H V t b i I g V m F s d W U 9 I m w x I i A v P j x F b n R y e S B U e X B l P S J S Z W N v d m V y e V R h c m d l d F J v d y I g V m F s d W U 9 I m w x I i A v P j w v U 3 R h Y m x l R W 5 0 c m l l c z 4 8 L 0 l 0 Z W 0 + P E l 0 Z W 0 + P E l 0 Z W 1 M b 2 N h d G l v b j 4 8 S X R l b V R 5 c G U + R m 9 y b X V s Y T w v S X R l b V R 5 c G U + P E l 0 Z W 1 Q Y X R o P l N l Y 3 R p b 2 4 x L 0 R p b V N h b G V z V G V y c m l 0 b 3 J 5 L 1 N v d X J j Z T w v S X R l b V B h d G g + P C 9 J d G V t T G 9 j Y X R p b 2 4 + P F N 0 Y W J s Z U V u d H J p Z X M g L z 4 8 L 0 l 0 Z W 0 + P E l 0 Z W 0 + P E l 0 Z W 1 M b 2 N h d G l v b j 4 8 S X R l b V R 5 c G U + R m 9 y b X V s Y T w v S X R l b V R 5 c G U + P E l 0 Z W 1 Q Y X R o P l N l Y 3 R p b 2 4 x L 0 R p b V N h b G V z V G V y c m l 0 b 3 J 5 L 0 R p b V N h b G V z V G V y c m l 0 b 3 J 5 X 1 N o Z W V 0 P C 9 J d G V t U G F 0 a D 4 8 L 0 l 0 Z W 1 M b 2 N h d G l v b j 4 8 U 3 R h Y m x l R W 5 0 c m l l c y A v P j w v S X R l b T 4 8 S X R l b T 4 8 S X R l b U x v Y 2 F 0 a W 9 u P j x J d G V t V H l w Z T 5 G b 3 J t d W x h P C 9 J d G V t V H l w Z T 4 8 S X R l b V B h d G g + U 2 V j d G l v b j E v R m F j d E l u d G V y b m V 0 U 2 F s 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0 F u Y W x 5 c 2 l z I C 0 x I V B p d m 9 0 V G F i b G U y I i A v P j x F b n R y e S B U e X B l P S J G a W x s Z W R D b 2 1 w b G V 0 Z V J l c 3 V s d F R v V 2 9 y a 3 N o Z W V 0 I i B W Y W x 1 Z T 0 i b D A i I C 8 + P E V u d H J 5 I F R 5 c G U 9 I l J l b G F 0 a W 9 u c 2 h p c E l u Z m 9 D b 2 5 0 Y W l u Z X I i I F Z h b H V l P S J z e y Z x d W 9 0 O 2 N v b H V t b k N v d W 5 0 J n F 1 b 3 Q 7 O j E z L C Z x d W 9 0 O 2 t l e U N v b H V t b k 5 h b W V z J n F 1 b 3 Q 7 O l t d L C Z x d W 9 0 O 3 F 1 Z X J 5 U m V s Y X R p b 2 5 z a G l w c y Z x d W 9 0 O z p b X S w m c X V v d D t j b 2 x 1 b W 5 J Z G V u d G l 0 a W V z J n F 1 b 3 Q 7 O l s m c X V v d D t T Z W N 0 a W 9 u M S 9 G Y W N 0 S W 5 0 Z X J u Z X R T Y W x l c y 9 D a G F u Z 2 V k I F R 5 c G U x L n t Q c m 9 k d W N 0 S 2 V 5 L D B 9 J n F 1 b 3 Q 7 L C Z x d W 9 0 O 1 N l Y 3 R p b 2 4 x L 0 Z h Y 3 R J b n R l c m 5 l d F N h b G V z L 0 N o Y W 5 n Z W Q g V H l w Z T E u e 0 9 y Z G V y R G F 0 Z U t l e S w x f S Z x d W 9 0 O y w m c X V v d D t T Z W N 0 a W 9 u M S 9 G Y W N 0 S W 5 0 Z X J u Z X R T Y W x l c y 9 D a G F u Z 2 V k I F R 5 c G U x L n t E d W V E Y X R l S 2 V 5 L D J 9 J n F 1 b 3 Q 7 L C Z x d W 9 0 O 1 N l Y 3 R p b 2 4 x L 0 Z h Y 3 R J b n R l c m 5 l d F N h b G V z L 0 N o Y W 5 n Z W Q g V H l w Z T E u e 1 N o a X B E Y X R l S 2 V 5 L D N 9 J n F 1 b 3 Q 7 L C Z x d W 9 0 O 1 N l Y 3 R p b 2 4 x L 0 Z h Y 3 R J b n R l c m 5 l d F N h b G V z L 0 N o Y W 5 n Z W Q g V H l w Z T E u e 0 N 1 c 3 R v b W V y S 2 V 5 L D R 9 J n F 1 b 3 Q 7 L C Z x d W 9 0 O 1 N l Y 3 R p b 2 4 x L 0 Z h Y 3 R J b n R l c m 5 l d F N h b G V z L 0 N o Y W 5 n Z W Q g V H l w Z T E u e 1 N h b G V z V G V y c m l 0 b 3 J 5 S 2 V 5 L D V 9 J n F 1 b 3 Q 7 L C Z x d W 9 0 O 1 N l Y 3 R p b 2 4 x L 0 Z h Y 3 R J b n R l c m 5 l d F N h b G V z L 0 N o Y W 5 n Z W Q g V H l w Z T E u e 0 9 y Z G V y U X V h b n R p d H k s N n 0 m c X V v d D s s J n F 1 b 3 Q 7 U 2 V j d G l v b j E v R m F j d E l u d G V y b m V 0 U 2 F s Z X M v Q 2 h h b m d l Z C B U e X B l M S 5 7 V W 5 p d F B y a W N l L D d 9 J n F 1 b 3 Q 7 L C Z x d W 9 0 O 1 N l Y 3 R p b 2 4 x L 0 Z h Y 3 R J b n R l c m 5 l d F N h b G V z L 0 N o Y W 5 n Z W Q g V H l w Z T E u e 0 N v c 3 Q s O H 0 m c X V v d D s s J n F 1 b 3 Q 7 U 2 V j d G l v b j E v R m F j d E l u d G V y b m V 0 U 2 F s Z X M v Q 2 h h b m d l Z C B U e X B l L n t P c m R l c k R h d G U s M j N 9 J n F 1 b 3 Q 7 L C Z x d W 9 0 O 1 N l Y 3 R p b 2 4 x L 0 Z h Y 3 R J b n R l c m 5 l d F N h b G V z L 0 N o Y W 5 n Z W Q g V H l w Z T I u e 1 R v d G F s I F J l d m V u d W U s M T B 9 J n F 1 b 3 Q 7 L C Z x d W 9 0 O 1 N l Y 3 R p b 2 4 x L 0 Z h Y 3 R J b n R l c m 5 l d F N h b G V z L 0 N o Y W 5 n Z W Q g V H l w Z T M u e 0 N P R 1 M s M T F 9 J n F 1 b 3 Q 7 L C Z x d W 9 0 O 1 N l Y 3 R p b 2 4 x L 0 Z h Y 3 R J b n R l c m 5 l d F N h b G V z L 0 N o Y W 5 n Z W Q g V H l w Z T Q u e 1 R v d G F s I F B y b 2 Z p d C w x M n 0 m c X V v d D t d L C Z x d W 9 0 O 0 N v b H V t b k N v d W 5 0 J n F 1 b 3 Q 7 O j E z L C Z x d W 9 0 O 0 t l e U N v b H V t b k 5 h b W V z J n F 1 b 3 Q 7 O l t d L C Z x d W 9 0 O 0 N v b H V t b k l k Z W 5 0 a X R p Z X M m c X V v d D s 6 W y Z x d W 9 0 O 1 N l Y 3 R p b 2 4 x L 0 Z h Y 3 R J b n R l c m 5 l d F N h b G V z L 0 N o Y W 5 n Z W Q g V H l w Z T E u e 1 B y b 2 R 1 Y 3 R L Z X k s M H 0 m c X V v d D s s J n F 1 b 3 Q 7 U 2 V j d G l v b j E v R m F j d E l u d G V y b m V 0 U 2 F s Z X M v Q 2 h h b m d l Z C B U e X B l M S 5 7 T 3 J k Z X J E Y X R l S 2 V 5 L D F 9 J n F 1 b 3 Q 7 L C Z x d W 9 0 O 1 N l Y 3 R p b 2 4 x L 0 Z h Y 3 R J b n R l c m 5 l d F N h b G V z L 0 N o Y W 5 n Z W Q g V H l w Z T E u e 0 R 1 Z U R h d G V L Z X k s M n 0 m c X V v d D s s J n F 1 b 3 Q 7 U 2 V j d G l v b j E v R m F j d E l u d G V y b m V 0 U 2 F s Z X M v Q 2 h h b m d l Z C B U e X B l M S 5 7 U 2 h p c E R h d G V L Z X k s M 3 0 m c X V v d D s s J n F 1 b 3 Q 7 U 2 V j d G l v b j E v R m F j d E l u d G V y b m V 0 U 2 F s Z X M v Q 2 h h b m d l Z C B U e X B l M S 5 7 Q 3 V z d G 9 t Z X J L Z X k s N H 0 m c X V v d D s s J n F 1 b 3 Q 7 U 2 V j d G l v b j E v R m F j d E l u d G V y b m V 0 U 2 F s Z X M v Q 2 h h b m d l Z C B U e X B l M S 5 7 U 2 F s Z X N U Z X J y a X R v c n l L Z X k s N X 0 m c X V v d D s s J n F 1 b 3 Q 7 U 2 V j d G l v b j E v R m F j d E l u d G V y b m V 0 U 2 F s Z X M v Q 2 h h b m d l Z C B U e X B l M S 5 7 T 3 J k Z X J R d W F u d G l 0 e S w 2 f S Z x d W 9 0 O y w m c X V v d D t T Z W N 0 a W 9 u M S 9 G Y W N 0 S W 5 0 Z X J u Z X R T Y W x l c y 9 D a G F u Z 2 V k I F R 5 c G U x L n t V b m l 0 U H J p Y 2 U s N 3 0 m c X V v d D s s J n F 1 b 3 Q 7 U 2 V j d G l v b j E v R m F j d E l u d G V y b m V 0 U 2 F s Z X M v Q 2 h h b m d l Z C B U e X B l M S 5 7 Q 2 9 z d C w 4 f S Z x d W 9 0 O y w m c X V v d D t T Z W N 0 a W 9 u M S 9 G Y W N 0 S W 5 0 Z X J u Z X R T Y W x l c y 9 D a G F u Z 2 V k I F R 5 c G U u e 0 9 y Z G V y R G F 0 Z S w y M 3 0 m c X V v d D s s J n F 1 b 3 Q 7 U 2 V j d G l v b j E v R m F j d E l u d G V y b m V 0 U 2 F s Z X M v Q 2 h h b m d l Z C B U e X B l M i 5 7 V G 9 0 Y W w g U m V 2 Z W 5 1 Z S w x M H 0 m c X V v d D s s J n F 1 b 3 Q 7 U 2 V j d G l v b j E v R m F j d E l u d G V y b m V 0 U 2 F s Z X M v Q 2 h h b m d l Z C B U e X B l M y 5 7 Q 0 9 H U y w x M X 0 m c X V v d D s s J n F 1 b 3 Q 7 U 2 V j d G l v b j E v R m F j d E l u d G V y b m V 0 U 2 F s Z X M v Q 2 h h b m d l Z C B U e X B l N C 5 7 V G 9 0 Y W w g U H J v Z m l 0 L D E y f S Z x d W 9 0 O 1 0 s J n F 1 b 3 Q 7 U m V s Y X R p b 2 5 z a G l w S W 5 m b y Z x d W 9 0 O z p b X X 0 i I C 8 + P E V u d H J 5 I F R 5 c G U 9 I k Z p b G x T d G F 0 d X M i I F Z h b H V l P S J z Q 2 9 t c G x l d G U i I C 8 + P E V u d H J 5 I F R 5 c G U 9 I k Z p b G x D b 2 x 1 b W 5 O Y W 1 l c y I g V m F s d W U 9 I n N b J n F 1 b 3 Q 7 U H J v Z H V j d E t l e S Z x d W 9 0 O y w m c X V v d D t P c m R l c k R h d G V L Z X k m c X V v d D s s J n F 1 b 3 Q 7 R H V l R G F 0 Z U t l e S Z x d W 9 0 O y w m c X V v d D t T a G l w R G F 0 Z U t l e S Z x d W 9 0 O y w m c X V v d D t D d X N 0 b 2 1 l c k t l e S Z x d W 9 0 O y w m c X V v d D t T Y W x l c 1 R l c n J p d G 9 y e U t l e S Z x d W 9 0 O y w m c X V v d D t P c m R l c l F 1 Y W 5 0 a X R 5 J n F 1 b 3 Q 7 L C Z x d W 9 0 O 1 V u a X R Q c m l j Z S Z x d W 9 0 O y w m c X V v d D t D b 3 N 0 J n F 1 b 3 Q 7 L C Z x d W 9 0 O 0 9 y Z G V y R G F 0 Z S Z x d W 9 0 O y w m c X V v d D t U b 3 R h b C B S Z X Z l b n V l J n F 1 b 3 Q 7 L C Z x d W 9 0 O 0 N P R 1 M m c X V v d D s s J n F 1 b 3 Q 7 V G 9 0 Y W w g U H J v Z m l 0 J n F 1 b 3 Q 7 X S I g L z 4 8 R W 5 0 c n k g V H l w Z T 0 i R m l s b E N v b H V t b l R 5 c G V z I i B W Y W x 1 Z T 0 i c 0 F 3 T U R B d 0 1 E Q X d V R k N S R V J C U T 0 9 I i A v P j x F b n R y e S B U e X B l P S J G a W x s T G F z d F V w Z G F 0 Z W Q i I F Z h b H V l P S J k M j A y N C 0 w N S 0 w N V Q w N j o 1 M j o z N C 4 y M j k y O D I x W i I g L z 4 8 R W 5 0 c n k g V H l w Z T 0 i R m l s b E V y c m 9 y Q 2 9 1 b n Q i I F Z h b H V l P S J s M C I g L z 4 8 R W 5 0 c n k g V H l w Z T 0 i R m l s b E V y c m 9 y Q 2 9 k Z S I g V m F s d W U 9 I n N V b m t u b 3 d u I i A v P j x F b n R y e S B U e X B l P S J G a W x s Q 2 9 1 b n Q i I F Z h b H V l P S J s N j A z O T g i I C 8 + P E V u d H J 5 I F R 5 c G U 9 I k F k Z G V k V G 9 E Y X R h T W 9 k Z W w i I F Z h b H V l P S J s M S I g L z 4 8 R W 5 0 c n k g V H l w Z T 0 i U m V j b 3 Z l c n l U Y X J n Z X R T a G V l d C I g V m F s d W U 9 I n N G Y W N 0 S W 5 0 Z X J u Z X R T Y W x l c y I g L z 4 8 R W 5 0 c n k g V H l w Z T 0 i U m V j b 3 Z l c n l U Y X J n Z X R D b 2 x 1 b W 4 i I F Z h b H V l P S J s M S I g L z 4 8 R W 5 0 c n k g V H l w Z T 0 i U m V j b 3 Z l c n l U Y X J n Z X R S b 3 c i I F Z h b H V l P S J s M S I g L z 4 8 R W 5 0 c n k g V H l w Z T 0 i U X V l c n l J R C I g V m F s d W U 9 I n N k N z I 2 N m Q x M C 0 y Z m E 0 L T R l O D I t Y m M 1 Y S 1 m Y z h i Y T Z i Y z U 2 N m M i I C 8 + P C 9 T d G F i b G V F b n R y a W V z P j w v S X R l b T 4 8 S X R l b T 4 8 S X R l b U x v Y 2 F 0 a W 9 u P j x J d G V t V H l w Z T 5 G b 3 J t d W x h P C 9 J d G V t V H l w Z T 4 8 S X R l b V B h d G g + U 2 V j d G l v b j E v R m F j d E l u d G V y b m V 0 U 2 F s Z X M v U 2 9 1 c m N l P C 9 J d G V t U G F 0 a D 4 8 L 0 l 0 Z W 1 M b 2 N h d G l v b j 4 8 U 3 R h Y m x l R W 5 0 c m l l c y A v P j w v S X R l b T 4 8 S X R l b T 4 8 S X R l b U x v Y 2 F 0 a W 9 u P j x J d G V t V H l w Z T 5 G b 3 J t d W x h P C 9 J d G V t V H l w Z T 4 8 S X R l b V B h d G g + U 2 V j d G l v b j E v R m F j d E l u d G V y b m V 0 U 2 F s Z X M v R m F j d E l u d G V y b m V 0 U 2 F s Z X N f U 2 h l Z X Q 8 L 0 l 0 Z W 1 Q Y X R o P j w v S X R l b U x v Y 2 F 0 a W 9 u P j x T d G F i b G V F b n R y a W V z I C 8 + P C 9 J d G V t P j x J d G V t P j x J d G V t T G 9 j Y X R p b 2 4 + P E l 0 Z W 1 U e X B l P k Z v c m 1 1 b G E 8 L 0 l 0 Z W 1 U e X B l P j x J d G V t U G F 0 a D 5 T Z W N 0 a W 9 u M S 9 E a W 1 D d X N 0 b 2 1 l 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2 L C Z x d W 9 0 O 2 t l e U N v b H V t b k 5 h b W V z J n F 1 b 3 Q 7 O l t d L C Z x d W 9 0 O 3 F 1 Z X J 5 U m V s Y X R p b 2 5 z a G l w c y Z x d W 9 0 O z p b X S w m c X V v d D t j b 2 x 1 b W 5 J Z G V u d G l 0 a W V z J n F 1 b 3 Q 7 O l s m c X V v d D t T Z W N 0 a W 9 u M S 9 E a W 1 D d X N 0 b 2 1 l c i 9 D a G F u Z 2 V k I F R 5 c G U u e 0 N 1 c 3 R v b W V y S 2 V 5 L D B 9 J n F 1 b 3 Q 7 L C Z x d W 9 0 O 1 N l Y 3 R p b 2 4 x L 0 R p b U N 1 c 3 R v b W V y L 0 N o Y W 5 n Z W Q g V H l w Z S 5 7 R 2 V v Z 3 J h c G h 5 S 2 V 5 L D F 9 J n F 1 b 3 Q 7 L C Z x d W 9 0 O 1 N l Y 3 R p b 2 4 x L 0 R p b U N 1 c 3 R v b W V y L 0 N o Y W 5 n Z W Q g V H l w Z S 5 7 Q 3 V z d G 9 t Z X J B b H R l c m 5 h d G V L Z X k s M n 0 m c X V v d D s s J n F 1 b 3 Q 7 U 2 V j d G l v b j E v R G l t Q 3 V z d G 9 t Z X I v T W V y Z 2 V k I E N v b H V t b n M u e 0 Z 1 b G w g T m F t Z S w 1 f S Z x d W 9 0 O y w m c X V v d D t T Z W N 0 a W 9 u M S 9 E a W 1 D d X N 0 b 2 1 l c i 9 D a G F u Z 2 V k I F R 5 c G U u e 0 J p c n R o R G F 0 Z S w 4 f S Z x d W 9 0 O y w m c X V v d D t T Z W N 0 a W 9 u M S 9 E a W 1 D d X N 0 b 2 1 l c i 9 D a G F u Z 2 V k I F R 5 c G U u e 1 l l Y X J s e U l u Y 2 9 t Z S w x M 3 0 m c X V v d D t d L C Z x d W 9 0 O 0 N v b H V t b k N v d W 5 0 J n F 1 b 3 Q 7 O j Y s J n F 1 b 3 Q 7 S 2 V 5 Q 2 9 s d W 1 u T m F t Z X M m c X V v d D s 6 W 1 0 s J n F 1 b 3 Q 7 Q 2 9 s d W 1 u S W R l b n R p d G l l c y Z x d W 9 0 O z p b J n F 1 b 3 Q 7 U 2 V j d G l v b j E v R G l t Q 3 V z d G 9 t Z X I v Q 2 h h b m d l Z C B U e X B l L n t D d X N 0 b 2 1 l c k t l e S w w f S Z x d W 9 0 O y w m c X V v d D t T Z W N 0 a W 9 u M S 9 E a W 1 D d X N 0 b 2 1 l c i 9 D a G F u Z 2 V k I F R 5 c G U u e 0 d l b 2 d y Y X B o e U t l e S w x f S Z x d W 9 0 O y w m c X V v d D t T Z W N 0 a W 9 u M S 9 E a W 1 D d X N 0 b 2 1 l c i 9 D a G F u Z 2 V k I F R 5 c G U u e 0 N 1 c 3 R v b W V y Q W x 0 Z X J u Y X R l S 2 V 5 L D J 9 J n F 1 b 3 Q 7 L C Z x d W 9 0 O 1 N l Y 3 R p b 2 4 x L 0 R p b U N 1 c 3 R v b W V y L 0 1 l c m d l Z C B D b 2 x 1 b W 5 z L n t G d W x s I E 5 h b W U s N X 0 m c X V v d D s s J n F 1 b 3 Q 7 U 2 V j d G l v b j E v R G l t Q 3 V z d G 9 t Z X I v Q 2 h h b m d l Z C B U e X B l L n t C a X J 0 a E R h d G U s O H 0 m c X V v d D s s J n F 1 b 3 Q 7 U 2 V j d G l v b j E v R G l t Q 3 V z d G 9 t Z X I v Q 2 h h b m d l Z C B U e X B l L n t Z Z W F y b H l J b m N v b W U s M T N 9 J n F 1 b 3 Q 7 X S w m c X V v d D t S Z W x h d G l v b n N o a X B J b m Z v J n F 1 b 3 Q 7 O l t d f S I g L z 4 8 R W 5 0 c n k g V H l w Z T 0 i R m l s b F N 0 Y X R 1 c y I g V m F s d W U 9 I n N D b 2 1 w b G V 0 Z S I g L z 4 8 R W 5 0 c n k g V H l w Z T 0 i R m l s b E N v b H V t b k 5 h b W V z I i B W Y W x 1 Z T 0 i c 1 s m c X V v d D t D d X N 0 b 2 1 l c k t l e S Z x d W 9 0 O y w m c X V v d D t H Z W 9 n c m F w a H l L Z X k m c X V v d D s s J n F 1 b 3 Q 7 Q 3 V z d G 9 t Z X J B b H R l c m 5 h d G V L Z X k m c X V v d D s s J n F 1 b 3 Q 7 R n V s b C B O Y W 1 l J n F 1 b 3 Q 7 L C Z x d W 9 0 O 0 J p c n R o R G F 0 Z S Z x d W 9 0 O y w m c X V v d D t Z Z W F y b H l J b m N v b W U m c X V v d D t d I i A v P j x F b n R y e S B U e X B l P S J G a W x s Q 2 9 s d W 1 u V H l w Z X M i I F Z h b H V l P S J z Q X d N R 0 J n a 0 Q i I C 8 + P E V u d H J 5 I F R 5 c G U 9 I k Z p b G x M Y X N 0 V X B k Y X R l Z C I g V m F s d W U 9 I m Q y M D I 0 L T A 1 L T A 1 V D A 2 O j E 2 O j A 3 L j Q 1 N j Y 1 M j R a I i A v P j x F b n R y e S B U e X B l P S J G a W x s R X J y b 3 J D b 3 V u d C I g V m F s d W U 9 I m w w I i A v P j x F b n R y e S B U e X B l P S J G a W x s R X J y b 3 J D b 2 R l I i B W Y W x 1 Z T 0 i c 1 V u a 2 5 v d 2 4 i I C 8 + P E V u d H J 5 I F R 5 c G U 9 I k Z p b G x D b 3 V u d C I g V m F s d W U 9 I m w x O D Q 4 N C I g L z 4 8 R W 5 0 c n k g V H l w Z T 0 i Q W R k Z W R U b 0 R h d G F N b 2 R l b C I g V m F s d W U 9 I m w x I i A v P j x F b n R y e S B U e X B l P S J S Z W N v d m V y e V R h c m d l d F N o Z W V 0 I i B W Y W x 1 Z T 0 i c 0 R p b U N 1 c 3 R v b W V y I i A v P j x F b n R y e S B U e X B l P S J S Z W N v d m V y e V R h c m d l d E N v b H V t b i I g V m F s d W U 9 I m w x I i A v P j x F b n R y e S B U e X B l P S J S Z W N v d m V y e V R h c m d l d F J v d y I g V m F s d W U 9 I m w x I i A v P j w v U 3 R h Y m x l R W 5 0 c m l l c z 4 8 L 0 l 0 Z W 0 + P E l 0 Z W 0 + P E l 0 Z W 1 M b 2 N h d G l v b j 4 8 S X R l b V R 5 c G U + R m 9 y b X V s Y T w v S X R l b V R 5 c G U + P E l 0 Z W 1 Q Y X R o P l N l Y 3 R p b 2 4 x L 0 R p b U N 1 c 3 R v b W V y L 1 N v d X J j Z T w v S X R l b V B h d G g + P C 9 J d G V t T G 9 j Y X R p b 2 4 + P F N 0 Y W J s Z U V u d H J p Z X M g L z 4 8 L 0 l 0 Z W 0 + P E l 0 Z W 0 + P E l 0 Z W 1 M b 2 N h d G l v b j 4 8 S X R l b V R 5 c G U + R m 9 y b X V s Y T w v S X R l b V R 5 c G U + P E l 0 Z W 1 Q Y X R o P l N l Y 3 R p b 2 4 x L 0 R p b U N 1 c 3 R v b W V y L 0 R p b U N 1 c 3 R v b W V y X 1 N o Z W V 0 P C 9 J d G V t U G F 0 a D 4 8 L 0 l 0 Z W 1 M b 2 N h d G l v b j 4 8 U 3 R h Y m x l R W 5 0 c m l l c y A v P j w v S X R l b T 4 8 S X R l b T 4 8 S X R l b U x v Y 2 F 0 a W 9 u P j x J d G V t V H l w Z T 5 G b 3 J t d W x h P C 9 J d G V t V H l w Z T 4 8 S X R l b V B h d G g + U 2 V j d G l v b j E v R m F j d E l u d G V y b m V 0 U 2 F s Z X M v U H J v b W 9 0 Z W Q l M j B I Z W F k Z X J z P C 9 J d G V t U G F 0 a D 4 8 L 0 l 0 Z W 1 M b 2 N h d G l v b j 4 8 U 3 R h Y m x l R W 5 0 c m l l c y A v P j w v S X R l b T 4 8 S X R l b T 4 8 S X R l b U x v Y 2 F 0 a W 9 u P j x J d G V t V H l w Z T 5 G b 3 J t d W x h P C 9 J d G V t V H l w Z T 4 8 S X R l b V B h d G g + U 2 V j d G l v b j E v R m F j d E l u d G V y b m V 0 U 2 F s Z X M v Q 2 h h b m d l Z C U y M F R 5 c G U 8 L 0 l 0 Z W 1 Q Y X R o P j w v S X R l b U x v Y 2 F 0 a W 9 u P j x T d G F i b G V F b n R y a W V z I C 8 + P C 9 J d G V t P j x J d G V t P j x J d G V t T G 9 j Y X R p b 2 4 + P E l 0 Z W 1 U e X B l P k Z v c m 1 1 b G E 8 L 0 l 0 Z W 1 U e X B l P j x J d G V t U G F 0 a D 5 T Z W N 0 a W 9 u M S 9 E a W 1 D d X N 0 b 2 1 l c i 9 Q c m 9 t b 3 R l Z C U y M E h l Y W R l c n M 8 L 0 l 0 Z W 1 Q Y X R o P j w v S X R l b U x v Y 2 F 0 a W 9 u P j x T d G F i b G V F b n R y a W V z I C 8 + P C 9 J d G V t P j x J d G V t P j x J d G V t T G 9 j Y X R p b 2 4 + P E l 0 Z W 1 U e X B l P k Z v c m 1 1 b G E 8 L 0 l 0 Z W 1 U e X B l P j x J d G V t U G F 0 a D 5 T Z W N 0 a W 9 u M S 9 E a W 1 D d X N 0 b 2 1 l c i 9 D a G F u Z 2 V k J T I w V H l w Z T w v S X R l b V B h d G g + P C 9 J d G V t T G 9 j Y X R p b 2 4 + P F N 0 Y W J s Z U V u d H J p Z X M g L z 4 8 L 0 l 0 Z W 0 + P E l 0 Z W 0 + P E l 0 Z W 1 M b 2 N h d G l v b j 4 8 S X R l b V R 5 c G U + R m 9 y b X V s Y T w v S X R l b V R 5 c G U + P E l 0 Z W 1 Q Y X R o P l N l Y 3 R p b 2 4 x L 0 R p b V N h b G V z V G V y c m l 0 b 3 J 5 L 1 B y b 2 1 v d G V k J T I w S G V h Z G V y c z w v S X R l b V B h d G g + P C 9 J d G V t T G 9 j Y X R p b 2 4 + P F N 0 Y W J s Z U V u d H J p Z X M g L z 4 8 L 0 l 0 Z W 0 + P E l 0 Z W 0 + P E l 0 Z W 1 M b 2 N h d G l v b j 4 8 S X R l b V R 5 c G U + R m 9 y b X V s Y T w v S X R l b V R 5 c G U + P E l 0 Z W 1 Q Y X R o P l N l Y 3 R p b 2 4 x L 0 R p b V N h b G V z V G V y c m l 0 b 3 J 5 L 0 N o Y W 5 n Z W Q l M j B U e X B l P C 9 J d G V t U G F 0 a D 4 8 L 0 l 0 Z W 1 M b 2 N h d G l v b j 4 8 U 3 R h Y m x l R W 5 0 c m l l c y A v P j w v S X R l b T 4 8 S X R l b T 4 8 S X R l b U x v Y 2 F 0 a W 9 u P j x J d G V t V H l w Z T 5 G b 3 J t d W x h P C 9 J d G V t V H l w Z T 4 8 S X R l b V B h d G g + U 2 V j d G l v b j E v R G l t U H J v Z H V j d C 9 Q c m 9 t b 3 R l Z C U y M E h l Y W R l c n M 8 L 0 l 0 Z W 1 Q Y X R o P j w v S X R l b U x v Y 2 F 0 a W 9 u P j x T d G F i b G V F b n R y a W V z I C 8 + P C 9 J d G V t P j x J d G V t P j x J d G V t T G 9 j Y X R p b 2 4 + P E l 0 Z W 1 U e X B l P k Z v c m 1 1 b G E 8 L 0 l 0 Z W 1 U e X B l P j x J d G V t U G F 0 a D 5 T Z W N 0 a W 9 u M S 9 E a W 1 Q c m 9 k d W N 0 L 0 N o Y W 5 n Z W Q l M j B U e X B l P C 9 J d G V t U G F 0 a D 4 8 L 0 l 0 Z W 1 M b 2 N h d G l v b j 4 8 U 3 R h Y m x l R W 5 0 c m l l c y A v P j w v S X R l b T 4 8 S X R l b T 4 8 S X R l b U x v Y 2 F 0 a W 9 u P j x J d G V t V H l w Z T 5 G b 3 J t d W x h P C 9 J d G V t V H l w Z T 4 8 S X R l b V B h d G g + U 2 V j d G l v b j E v R G l t R 2 V v Z 3 J h c G h 5 L 1 B y b 2 1 v d G V k J T I w S G V h Z G V y c z w v S X R l b V B h d G g + P C 9 J d G V t T G 9 j Y X R p b 2 4 + P F N 0 Y W J s Z U V u d H J p Z X M g L z 4 8 L 0 l 0 Z W 0 + P E l 0 Z W 0 + P E l 0 Z W 1 M b 2 N h d G l v b j 4 8 S X R l b V R 5 c G U + R m 9 y b X V s Y T w v S X R l b V R 5 c G U + P E l 0 Z W 1 Q Y X R o P l N l Y 3 R p b 2 4 x L 0 R p b U d l b 2 d y Y X B o e S 9 D a G F u Z 2 V k J T I w V H l w Z T w v S X R l b V B h d G g + P C 9 J d G V t T G 9 j Y X R p b 2 4 + P F N 0 Y W J s Z U V u d H J p Z X M g L z 4 8 L 0 l 0 Z W 0 + P E l 0 Z W 0 + P E l 0 Z W 1 M b 2 N h d G l v b j 4 8 S X R l b V R 5 c G U + R m 9 y b X V s Y T w v S X R l b V R 5 c G U + P E l 0 Z W 1 Q Y X R o P l N l Y 3 R p b 2 4 x L 0 R p b U R h d G U v U H J v b W 9 0 Z W Q l M j B I Z W F k Z X J z P C 9 J d G V t U G F 0 a D 4 8 L 0 l 0 Z W 1 M b 2 N h d G l v b j 4 8 U 3 R h Y m x l R W 5 0 c m l l c y A v P j w v S X R l b T 4 8 S X R l b T 4 8 S X R l b U x v Y 2 F 0 a W 9 u P j x J d G V t V H l w Z T 5 G b 3 J t d W x h P C 9 J d G V t V H l w Z T 4 8 S X R l b V B h d G g + U 2 V j d G l v b j E v R G l t R G F 0 Z S 9 D a G F u Z 2 V k J T I w V H l w Z T w v S X R l b V B h d G g + P C 9 J d G V t T G 9 j Y X R p b 2 4 + P F N 0 Y W J s Z U V u d H J p Z X M g L z 4 8 L 0 l 0 Z W 0 + P E l 0 Z W 0 + P E l 0 Z W 1 M b 2 N h d G l v b j 4 8 S X R l b V R 5 c G U + R m 9 y b X V s Y T w v S X R l b V R 5 c G U + P E l 0 Z W 1 Q Y X R o P l N l Y 3 R p b 2 4 x L 0 Z h Y 3 R J b n R l c m 5 l d F N h b G V z L 1 J l b W 9 2 Z W Q l M j B P d G h l c i U y M E N v b H V t b n M 8 L 0 l 0 Z W 1 Q Y X R o P j w v S X R l b U x v Y 2 F 0 a W 9 u P j x T d G F i b G V F b n R y a W V z I C 8 + P C 9 J d G V t P j x J d G V t P j x J d G V t T G 9 j Y X R p b 2 4 + P E l 0 Z W 1 U e X B l P k Z v c m 1 1 b G E 8 L 0 l 0 Z W 1 U e X B l P j x J d G V t U G F 0 a D 5 T Z W N 0 a W 9 u M S 9 G Y W N 0 S W 5 0 Z X J u Z X R T Y W x l c y 9 S Z W 5 h b W V k J T I w Q 2 9 s d W 1 u c z w v S X R l b V B h d G g + P C 9 J d G V t T G 9 j Y X R p b 2 4 + P F N 0 Y W J s Z U V u d H J p Z X M g L z 4 8 L 0 l 0 Z W 0 + P E l 0 Z W 0 + P E l 0 Z W 1 M b 2 N h d G l v b j 4 8 S X R l b V R 5 c G U + R m 9 y b X V s Y T w v S X R l b V R 5 c G U + P E l 0 Z W 1 Q Y X R o P l N l Y 3 R p b 2 4 x L 0 Z h Y 3 R J b n R l c m 5 l d F N h b G V z L 0 N o Y W 5 n Z W Q l M j B U e X B l M T w v S X R l b V B h d G g + P C 9 J d G V t T G 9 j Y X R p b 2 4 + P F N 0 Y W J s Z U V u d H J p Z X M g L z 4 8 L 0 l 0 Z W 0 + P E l 0 Z W 0 + P E l 0 Z W 1 M b 2 N h d G l v b j 4 8 S X R l b V R 5 c G U + R m 9 y b X V s Y T w v S X R l b V R 5 c G U + P E l 0 Z W 1 Q Y X R o P l N l Y 3 R p b 2 4 x L 0 Z h Y 3 R J b n R l c m 5 l d F N h b G V z L 0 F k Z G V k J T I w Q 3 V z d G 9 t P C 9 J d G V t U G F 0 a D 4 8 L 0 l 0 Z W 1 M b 2 N h d G l v b j 4 8 U 3 R h Y m x l R W 5 0 c m l l c y A v P j w v S X R l b T 4 8 S X R l b T 4 8 S X R l b U x v Y 2 F 0 a W 9 u P j x J d G V t V H l w Z T 5 G b 3 J t d W x h P C 9 J d G V t V H l w Z T 4 8 S X R l b V B h d G g + U 2 V j d G l v b j E v R m F j d E l u d G V y b m V 0 U 2 F s Z X M v Q 2 h h b m d l Z C U y M F R 5 c G U y P C 9 J d G V t U G F 0 a D 4 8 L 0 l 0 Z W 1 M b 2 N h d G l v b j 4 8 U 3 R h Y m x l R W 5 0 c m l l c y A v P j w v S X R l b T 4 8 S X R l b T 4 8 S X R l b U x v Y 2 F 0 a W 9 u P j x J d G V t V H l w Z T 5 G b 3 J t d W x h P C 9 J d G V t V H l w Z T 4 8 S X R l b V B h d G g + U 2 V j d G l v b j E v R m F j d E l u d G V y b m V 0 U 2 F s Z X M v Q W R k Z W Q l M j B D d X N 0 b 2 0 x P C 9 J d G V t U G F 0 a D 4 8 L 0 l 0 Z W 1 M b 2 N h d G l v b j 4 8 U 3 R h Y m x l R W 5 0 c m l l c y A v P j w v S X R l b T 4 8 S X R l b T 4 8 S X R l b U x v Y 2 F 0 a W 9 u P j x J d G V t V H l w Z T 5 G b 3 J t d W x h P C 9 J d G V t V H l w Z T 4 8 S X R l b V B h d G g + U 2 V j d G l v b j E v R m F j d E l u d G V y b m V 0 U 2 F s Z X M v Q 2 h h b m d l Z C U y M F R 5 c G U z P C 9 J d G V t U G F 0 a D 4 8 L 0 l 0 Z W 1 M b 2 N h d G l v b j 4 8 U 3 R h Y m x l R W 5 0 c m l l c y A v P j w v S X R l b T 4 8 S X R l b T 4 8 S X R l b U x v Y 2 F 0 a W 9 u P j x J d G V t V H l w Z T 5 G b 3 J t d W x h P C 9 J d G V t V H l w Z T 4 8 S X R l b V B h d G g + U 2 V j d G l v b j E v R m F j d E l u d G V y b m V 0 U 2 F s Z X M v Q W R k Z W Q l M j B D d X N 0 b 2 0 y P C 9 J d G V t U G F 0 a D 4 8 L 0 l 0 Z W 1 M b 2 N h d G l v b j 4 8 U 3 R h Y m x l R W 5 0 c m l l c y A v P j w v S X R l b T 4 8 S X R l b T 4 8 S X R l b U x v Y 2 F 0 a W 9 u P j x J d G V t V H l w Z T 5 G b 3 J t d W x h P C 9 J d G V t V H l w Z T 4 8 S X R l b V B h d G g + U 2 V j d G l v b j E v R G l t U 2 F s Z X N U Z X J y a X R v c n k v R m l s d G V y Z W Q l M j B S b 3 d z P C 9 J d G V t U G F 0 a D 4 8 L 0 l 0 Z W 1 M b 2 N h d G l v b j 4 8 U 3 R h Y m x l R W 5 0 c m l l c y A v P j w v S X R l b T 4 8 S X R l b T 4 8 S X R l b U x v Y 2 F 0 a W 9 u P j x J d G V t V H l w Z T 5 G b 3 J t d W x h P C 9 J d G V t V H l w Z T 4 8 S X R l b V B h d G g + U 2 V j d G l v b j E v R G l t U 2 F s Z X N U Z X J y a X R v c n k v U m V t b 3 Z l Z C U y M E N v b H V t b n M 8 L 0 l 0 Z W 1 Q Y X R o P j w v S X R l b U x v Y 2 F 0 a W 9 u P j x T d G F i b G V F b n R y a W V z I C 8 + P C 9 J d G V t P j x J d G V t P j x J d G V t T G 9 j Y X R p b 2 4 + P E l 0 Z W 1 U e X B l P k Z v c m 1 1 b G E 8 L 0 l 0 Z W 1 U e X B l P j x J d G V t U G F 0 a D 5 T Z W N 0 a W 9 u M S 9 E a W 1 Q c m 9 k d W N 0 L 1 J l b W 9 2 Z W Q l M j B P d G h l c i U y M E N v b H V t b n M 8 L 0 l 0 Z W 1 Q Y X R o P j w v S X R l b U x v Y 2 F 0 a W 9 u P j x T d G F i b G V F b n R y a W V z I C 8 + P C 9 J d G V t P j x J d G V t P j x J d G V t T G 9 j Y X R p b 2 4 + P E l 0 Z W 1 U e X B l P k Z v c m 1 1 b G E 8 L 0 l 0 Z W 1 U e X B l P j x J d G V t U G F 0 a D 5 T Z W N 0 a W 9 u M S 9 E a W 1 Q c m 9 k d W N 0 L 1 J l c G x h Y 2 V k J T I w V m F s d W U 8 L 0 l 0 Z W 1 Q Y X R o P j w v S X R l b U x v Y 2 F 0 a W 9 u P j x T d G F i b G V F b n R y a W V z I C 8 + P C 9 J d G V t P j x J d G V t P j x J d G V t T G 9 j Y X R p b 2 4 + P E l 0 Z W 1 U e X B l P k Z v c m 1 1 b G E 8 L 0 l 0 Z W 1 U e X B l P j x J d G V t U G F 0 a D 5 T Z W N 0 a W 9 u M S 9 E a W 1 H Z W 9 n c m F w a H k v U m V t b 3 Z l Z C U y M E 9 0 a G V y J T I w Q 2 9 s d W 1 u c z w v S X R l b V B h d G g + P C 9 J d G V t T G 9 j Y X R p b 2 4 + P F N 0 Y W J s Z U V u d H J p Z X M g L z 4 8 L 0 l 0 Z W 0 + P E l 0 Z W 0 + P E l 0 Z W 1 M b 2 N h d G l v b j 4 8 S X R l b V R 5 c G U + R m 9 y b X V s Y T w v S X R l b V R 5 c G U + P E l 0 Z W 1 Q Y X R o P l N l Y 3 R p b 2 4 x L 0 R p b U d l b 2 d y Y X B o e S 9 S Z W 5 h b W V k J T I w Q 2 9 s d W 1 u c z w v S X R l b V B h d G g + P C 9 J d G V t T G 9 j Y X R p b 2 4 + P F N 0 Y W J s Z U V u d H J p Z X M g L z 4 8 L 0 l 0 Z W 0 + P E l 0 Z W 0 + P E l 0 Z W 1 M b 2 N h d G l v b j 4 8 S X R l b V R 5 c G U + R m 9 y b X V s Y T w v S X R l b V R 5 c G U + P E l 0 Z W 1 Q Y X R o P l N l Y 3 R p b 2 4 x L 0 R p b U R h d G U v U m V t b 3 Z l Z C U y M E 9 0 a G V y J T I w Q 2 9 s d W 1 u c z w v S X R l b V B h d G g + P C 9 J d G V t T G 9 j Y X R p b 2 4 + P F N 0 Y W J s Z U V u d H J p Z X M g L z 4 8 L 0 l 0 Z W 0 + P E l 0 Z W 0 + P E l 0 Z W 1 M b 2 N h d G l v b j 4 8 S X R l b V R 5 c G U + R m 9 y b X V s Y T w v S X R l b V R 5 c G U + P E l 0 Z W 1 Q Y X R o P l N l Y 3 R p b 2 4 x L 0 R p b U R h d G U v U m V u Y W 1 l Z C U y M E N v b H V t b n M 8 L 0 l 0 Z W 1 Q Y X R o P j w v S X R l b U x v Y 2 F 0 a W 9 u P j x T d G F i b G V F b n R y a W V z I C 8 + P C 9 J d G V t P j x J d G V t P j x J d G V t T G 9 j Y X R p b 2 4 + P E l 0 Z W 1 U e X B l P k Z v c m 1 1 b G E 8 L 0 l 0 Z W 1 U e X B l P j x J d G V t U G F 0 a D 5 T Z W N 0 a W 9 u M S 9 E a W 1 E Y X R l L 0 l u c 2 V y d G V k J T I w W W V h c j w v S X R l b V B h d G g + P C 9 J d G V t T G 9 j Y X R p b 2 4 + P F N 0 Y W J s Z U V u d H J p Z X M g L z 4 8 L 0 l 0 Z W 0 + P E l 0 Z W 0 + P E l 0 Z W 1 M b 2 N h d G l v b j 4 8 S X R l b V R 5 c G U + R m 9 y b X V s Y T w v S X R l b V R 5 c G U + P E l 0 Z W 1 Q Y X R o P l N l Y 3 R p b 2 4 x L 0 R p b U R h d G U v S W 5 z Z X J 0 Z W Q l M j B N b 2 5 0 a D w v S X R l b V B h d G g + P C 9 J d G V t T G 9 j Y X R p b 2 4 + P F N 0 Y W J s Z U V u d H J p Z X M g L z 4 8 L 0 l 0 Z W 0 + P E l 0 Z W 0 + P E l 0 Z W 1 M b 2 N h d G l v b j 4 8 S X R l b V R 5 c G U + R m 9 y b X V s Y T w v S X R l b V R 5 c G U + P E l 0 Z W 1 Q Y X R o P l N l Y 3 R p b 2 4 x L 0 R p b U R h d G U v S W 5 z Z X J 0 Z W Q l M j B N b 2 5 0 a C U y M E 5 h b W U 8 L 0 l 0 Z W 1 Q Y X R o P j w v S X R l b U x v Y 2 F 0 a W 9 u P j x T d G F i b G V F b n R y a W V z I C 8 + P C 9 J d G V t P j x J d G V t P j x J d G V t T G 9 j Y X R p b 2 4 + P E l 0 Z W 1 U e X B l P k Z v c m 1 1 b G E 8 L 0 l 0 Z W 1 U e X B l P j x J d G V t U G F 0 a D 5 T Z W N 0 a W 9 u M S 9 E a W 1 E Y X R l L 1 J l b m F t Z W Q l M j B D b 2 x 1 b W 5 z M T w v S X R l b V B h d G g + P C 9 J d G V t T G 9 j Y X R p b 2 4 + P F N 0 Y W J s Z U V u d H J p Z X M g L z 4 8 L 0 l 0 Z W 0 + P E l 0 Z W 0 + P E l 0 Z W 1 M b 2 N h d G l v b j 4 8 S X R l b V R 5 c G U + R m 9 y b X V s Y T w v S X R l b V R 5 c G U + P E l 0 Z W 1 Q Y X R o P l N l Y 3 R p b 2 4 x L 0 R p b U R h d G U v S W 5 z Z X J 0 Z W Q l M j B R d W F y d G V y P C 9 J d G V t U G F 0 a D 4 8 L 0 l 0 Z W 1 M b 2 N h d G l v b j 4 8 U 3 R h Y m x l R W 5 0 c m l l c y A v P j w v S X R l b T 4 8 S X R l b T 4 8 S X R l b U x v Y 2 F 0 a W 9 u P j x J d G V t V H l w Z T 5 G b 3 J t d W x h P C 9 J d G V t V H l w Z T 4 8 S X R l b V B h d G g + U 2 V j d G l v b j E v R G l t R G F 0 Z S 9 J b n N l c n R l Z C U y M F d l Z W s l M j B v Z i U y M F l l Y X I 8 L 0 l 0 Z W 1 Q Y X R o P j w v S X R l b U x v Y 2 F 0 a W 9 u P j x T d G F i b G V F b n R y a W V z I C 8 + P C 9 J d G V t P j x J d G V t P j x J d G V t T G 9 j Y X R p b 2 4 + P E l 0 Z W 1 U e X B l P k Z v c m 1 1 b G E 8 L 0 l 0 Z W 1 U e X B l P j x J d G V t U G F 0 a D 5 T Z W N 0 a W 9 u M S 9 E a W 1 E Y X R l L 0 l u c 2 V y d G V k J T I w R G F 5 J T I w b 2 Y l M j B X Z W V r P C 9 J d G V t U G F 0 a D 4 8 L 0 l 0 Z W 1 M b 2 N h d G l v b j 4 8 U 3 R h Y m x l R W 5 0 c m l l c y A v P j w v S X R l b T 4 8 S X R l b T 4 8 S X R l b U x v Y 2 F 0 a W 9 u P j x J d G V t V H l w Z T 5 G b 3 J t d W x h P C 9 J d G V t V H l w Z T 4 8 S X R l b V B h d G g + U 2 V j d G l v b j E v R G l t R G F 0 Z S 9 J b n N l c n R l Z C U y M E R h e S U y M E 5 h b W U 8 L 0 l 0 Z W 1 Q Y X R o P j w v S X R l b U x v Y 2 F 0 a W 9 u P j x T d G F i b G V F b n R y a W V z I C 8 + P C 9 J d G V t P j x J d G V t P j x J d G V t T G 9 j Y X R p b 2 4 + P E l 0 Z W 1 U e X B l P k Z v c m 1 1 b G E 8 L 0 l 0 Z W 1 U e X B l P j x J d G V t U G F 0 a D 5 T Z W N 0 a W 9 u M S 9 E a W 1 E Y X R l L 0 l u c 2 V y d G V k J T I w R m l y c 3 Q l M j B D a G F y Y W N 0 Z X J z P C 9 J d G V t U G F 0 a D 4 8 L 0 l 0 Z W 1 M b 2 N h d G l v b j 4 8 U 3 R h Y m x l R W 5 0 c m l l c y A v P j w v S X R l b T 4 8 S X R l b T 4 8 S X R l b U x v Y 2 F 0 a W 9 u P j x J d G V t V H l w Z T 5 G b 3 J t d W x h P C 9 J d G V t V H l w Z T 4 8 S X R l b V B h d G g + U 2 V j d G l v b j E v R G l t R G F 0 Z S 9 S Z W 1 v d m V k J T I w Q 2 9 s d W 1 u c z w v S X R l b V B h d G g + P C 9 J d G V t T G 9 j Y X R p b 2 4 + P F N 0 Y W J s Z U V u d H J p Z X M g L z 4 8 L 0 l 0 Z W 0 + P E l 0 Z W 0 + P E l 0 Z W 1 M b 2 N h d G l v b j 4 8 S X R l b V R 5 c G U + R m 9 y b X V s Y T w v S X R l b V R 5 c G U + P E l 0 Z W 1 Q Y X R o P l N l Y 3 R p b 2 4 x L 0 R p b U R h d G U v U m V v c m R l c m V k J T I w Q 2 9 s d W 1 u c z w v S X R l b V B h d G g + P C 9 J d G V t T G 9 j Y X R p b 2 4 + P F N 0 Y W J s Z U V u d H J p Z X M g L z 4 8 L 0 l 0 Z W 0 + P E l 0 Z W 0 + P E l 0 Z W 1 M b 2 N h d G l v b j 4 8 S X R l b V R 5 c G U + R m 9 y b X V s Y T w v S X R l b V R 5 c G U + P E l 0 Z W 1 Q Y X R o P l N l Y 3 R p b 2 4 x L 0 R p b U R h d G U v U m V u Y W 1 l Z C U y M E N v b H V t b n M y P C 9 J d G V t U G F 0 a D 4 8 L 0 l 0 Z W 1 M b 2 N h d G l v b j 4 8 U 3 R h Y m x l R W 5 0 c m l l c y A v P j w v S X R l b T 4 8 S X R l b T 4 8 S X R l b U x v Y 2 F 0 a W 9 u P j x J d G V t V H l w Z T 5 G b 3 J t d W x h P C 9 J d G V t V H l w Z T 4 8 S X R l b V B h d G g + U 2 V j d G l v b j E v R G l t R G F 0 Z S 9 F e H R y Y W N 0 Z W Q l M j B G a X J z d C U y M E N o Y X J h Y 3 R l c n M 8 L 0 l 0 Z W 1 Q Y X R o P j w v S X R l b U x v Y 2 F 0 a W 9 u P j x T d G F i b G V F b n R y a W V z I C 8 + P C 9 J d G V t P j x J d G V t P j x J d G V t T G 9 j Y X R p b 2 4 + P E l 0 Z W 1 U e X B l P k Z v c m 1 1 b G E 8 L 0 l 0 Z W 1 U e X B l P j x J d G V t U G F 0 a D 5 T Z W N 0 a W 9 u M S 9 E a W 1 E Y X R l L 0 F k Z G V k J T I w Q 2 9 u Z G l 0 a W 9 u Y W w l M j B D b 2 x 1 b W 4 8 L 0 l 0 Z W 1 Q Y X R o P j w v S X R l b U x v Y 2 F 0 a W 9 u P j x T d G F i b G V F b n R y a W V z I C 8 + P C 9 J d G V t P j x J d G V t P j x J d G V t T G 9 j Y X R p b 2 4 + P E l 0 Z W 1 U e X B l P k Z v c m 1 1 b G E 8 L 0 l 0 Z W 1 U e X B l P j x J d G V t U G F 0 a D 5 T Z W N 0 a W 9 u M S 9 E a W 1 E Y X R l L 0 N o Y W 5 n Z W Q l M j B U e X B l M T w v S X R l b V B h d G g + P C 9 J d G V t T G 9 j Y X R p b 2 4 + P F N 0 Y W J s Z U V u d H J p Z X M g L z 4 8 L 0 l 0 Z W 0 + P E l 0 Z W 0 + P E l 0 Z W 1 M b 2 N h d G l v b j 4 8 S X R l b V R 5 c G U + R m 9 y b X V s Y T w v S X R l b V R 5 c G U + P E l 0 Z W 1 Q Y X R o P l N l Y 3 R p b 2 4 x L 0 R p b U R h d G U v Q W R k Z W Q l M j B Q c m V m a X g 8 L 0 l 0 Z W 1 Q Y X R o P j w v S X R l b U x v Y 2 F 0 a W 9 u P j x T d G F i b G V F b n R y a W V z I C 8 + P C 9 J d G V t P j x J d G V t P j x J d G V t T G 9 j Y X R p b 2 4 + P E l 0 Z W 1 U e X B l P k Z v c m 1 1 b G E 8 L 0 l 0 Z W 1 U e X B l P j x J d G V t U G F 0 a D 5 T Z W N 0 a W 9 u M S 9 E a W 1 D d X N 0 b 2 1 l c i 9 N Z X J n Z W Q l M j B D b 2 x 1 b W 5 z P C 9 J d G V t U G F 0 a D 4 8 L 0 l 0 Z W 1 M b 2 N h d G l v b j 4 8 U 3 R h Y m x l R W 5 0 c m l l c y A v P j w v S X R l b T 4 8 S X R l b T 4 8 S X R l b U x v Y 2 F 0 a W 9 u P j x J d G V t V H l w Z T 5 G b 3 J t d W x h P C 9 J d G V t V H l w Z T 4 8 S X R l b V B h d G g + U 2 V j d G l v b j E v R G l t Q 3 V z d G 9 t Z X I v U m V t b 3 Z l Z C U y M E 9 0 a G V y J T I w Q 2 9 s d W 1 u c z w v S X R l b V B h d G g + P C 9 J d G V t T G 9 j Y X R p b 2 4 + P F N 0 Y W J s Z U V u d H J p Z X M g L z 4 8 L 0 l 0 Z W 0 + P E l 0 Z W 0 + P E l 0 Z W 1 M b 2 N h d G l v b j 4 8 S X R l b V R 5 c G U + R m 9 y b X V s Y T w v S X R l b V R 5 c G U + P E l 0 Z W 1 Q Y X R o P l N l Y 3 R p b 2 4 x L 0 F s b C U y M E 1 l Y X N 1 c m V 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Z X h 0 I i A v P j x F b n R y e S B U e X B l P S J O Y W 1 l V X B k Y X R l Z E F m d G V y R m l s b C I g V m F s d W U 9 I m w w I i A v P j x F b n R y e S B U e X B l P S J O Y X Z p Z 2 F 0 a W 9 u U 3 R l c E 5 h b W U i I F Z h b H V l P S J z T m F 2 a W d h d G l v b i I g L z 4 8 R W 5 0 c n k g V H l w Z T 0 i U G l 2 b 3 R P Y m p l Y 3 R O Y W 1 l I i B W Y W x 1 Z T 0 i c 0 F u Y W x 5 c 2 l z I C 0 x I V B p d m 9 0 V G F i b G U y I i A v P j x F b n R y e S B U e X B l P S J G a W x s Z W R D b 2 1 w b G V 0 Z V J l c 3 V s d F R v V 2 9 y a 3 N o Z W V 0 I i B W Y W x 1 Z T 0 i b D A i I C 8 + P E V u d H J 5 I F R 5 c G U 9 I l J l b G F 0 a W 9 u c 2 h p c E l u Z m 9 D b 2 5 0 Y W l u Z X I i I F Z h b H V l P S J z e y Z x d W 9 0 O 2 N v b H V t b k N v d W 5 0 J n F 1 b 3 Q 7 O j E s J n F 1 b 3 Q 7 a 2 V 5 Q 2 9 s d W 1 u T m F t Z X M m c X V v d D s 6 W 1 0 s J n F 1 b 3 Q 7 c X V l c n l S Z W x h d G l v b n N o a X B z J n F 1 b 3 Q 7 O l t d L C Z x d W 9 0 O 2 N v b H V t b k l k Z W 5 0 a X R p Z X M m c X V v d D s 6 W y Z x d W 9 0 O 1 N l Y 3 R p b 2 4 x L 0 F s b C B N Z W F z d X J l c y 9 B d X R v U m V t b 3 Z l Z E N v b H V t b n M x L n t B b G w g T W V h c 3 V y Z X M s M H 0 m c X V v d D t d L C Z x d W 9 0 O 0 N v b H V t b k N v d W 5 0 J n F 1 b 3 Q 7 O j E s J n F 1 b 3 Q 7 S 2 V 5 Q 2 9 s d W 1 u T m F t Z X M m c X V v d D s 6 W 1 0 s J n F 1 b 3 Q 7 Q 2 9 s d W 1 u S W R l b n R p d G l l c y Z x d W 9 0 O z p b J n F 1 b 3 Q 7 U 2 V j d G l v b j E v Q W x s I E 1 l Y X N 1 c m V z L 0 F 1 d G 9 S Z W 1 v d m V k Q 2 9 s d W 1 u c z E u e 0 F s b C B N Z W F z d X J l c y w w f S Z x d W 9 0 O 1 0 s J n F 1 b 3 Q 7 U m V s Y X R p b 2 5 z a G l w S W 5 m b y Z x d W 9 0 O z p b X X 0 i I C 8 + P E V u d H J 5 I F R 5 c G U 9 I k Z p b G x T d G F 0 d X M i I F Z h b H V l P S J z Q 2 9 t c G x l d G U i I C 8 + P E V u d H J 5 I F R 5 c G U 9 I k Z p b G x D b 2 x 1 b W 5 O Y W 1 l c y I g V m F s d W U 9 I n N b J n F 1 b 3 Q 7 Q W x s I E 1 l Y X N 1 c m V z J n F 1 b 3 Q 7 X S I g L z 4 8 R W 5 0 c n k g V H l w Z T 0 i R m l s b E N v b H V t b l R 5 c G V z I i B W Y W x 1 Z T 0 i c 0 J n P T 0 i I C 8 + P E V u d H J 5 I F R 5 c G U 9 I k Z p b G x M Y X N 0 V X B k Y X R l Z C I g V m F s d W U 9 I m Q y M D I 0 L T A 1 L T A 1 V D A 2 O j M y O j M 0 L j Q 4 O T g 1 N j l a I i A v P j x F b n R y e S B U e X B l P S J G a W x s R X J y b 3 J D b 3 V u d C I g V m F s d W U 9 I m w w I i A v P j x F b n R y e S B U e X B l P S J G a W x s R X J y b 3 J D b 2 R l I i B W Y W x 1 Z T 0 i c 1 V u a 2 5 v d 2 4 i I C 8 + P E V u d H J 5 I F R 5 c G U 9 I k Z p b G x D b 3 V u d C I g V m F s d W U 9 I m w x I i A v P j x F b n R y e S B U e X B l P S J B Z G R l Z F R v R G F 0 Y U 1 v Z G V s I i B W Y W x 1 Z T 0 i b D E i I C 8 + P E V u d H J 5 I F R 5 c G U 9 I l J l Y 2 9 2 Z X J 5 V G F y Z 2 V 0 U 2 h l Z X Q i I F Z h b H V l P S J z Q W x s I E 1 l Y X N 1 c m V z I i A v P j x F b n R y e S B U e X B l P S J S Z W N v d m V y e V R h c m d l d E N v b H V t b i I g V m F s d W U 9 I m w x I i A v P j x F b n R y e S B U e X B l P S J S Z W N v d m V y e V R h c m d l d F J v d y I g V m F s d W U 9 I m w x I i A v P j w v U 3 R h Y m x l R W 5 0 c m l l c z 4 8 L 0 l 0 Z W 0 + P E l 0 Z W 0 + P E l 0 Z W 1 M b 2 N h d G l v b j 4 8 S X R l b V R 5 c G U + R m 9 y b X V s Y T w v S X R l b V R 5 c G U + P E l 0 Z W 1 Q Y X R o P l N l Y 3 R p b 2 4 x L 0 F s b C U y M E 1 l Y X N 1 c m V z L 1 N v d X J j Z T w v S X R l b V B h d G g + P C 9 J d G V t T G 9 j Y X R p b 2 4 + P F N 0 Y W J s Z U V u d H J p Z X M g L z 4 8 L 0 l 0 Z W 0 + P E l 0 Z W 0 + P E l 0 Z W 1 M b 2 N h d G l v b j 4 8 S X R l b V R 5 c G U + R m 9 y b X V s Y T w v S X R l b V R 5 c G U + P E l 0 Z W 1 Q Y X R o P l N l Y 3 R p b 2 4 x L 0 Z h Y 3 R J b n R l c m 5 l d F N h b G V z L 0 N o Y W 5 n Z W Q l M j B U e X B l N D w v S X R l b V B h d G g + P C 9 J d G V t T G 9 j Y X R p b 2 4 + P F N 0 Y W J s Z U V u d H J p Z X M g L z 4 8 L 0 l 0 Z W 0 + P E l 0 Z W 0 + P E l 0 Z W 1 M b 2 N h d G l v b j 4 8 S X R l b V R 5 c G U + R m 9 y b X V s Y T w v S X R l b V R 5 c G U + P E l 0 Z W 1 Q Y X R o P l N l Y 3 R p b 2 4 x L 0 R p b U R h d G U v S W 5 z Z X J 0 Z W Q l M j B E Y X k l M j B v Z i U y M F d l Z W s x P C 9 J d G V t U G F 0 a D 4 8 L 0 l 0 Z W 1 M b 2 N h d G l v b j 4 8 U 3 R h Y m x l R W 5 0 c m l l c y A v P j w v S X R l b T 4 8 S X R l b T 4 8 S X R l b U x v Y 2 F 0 a W 9 u P j x J d G V t V H l w Z T 5 G b 3 J t d W x h P C 9 J d G V t V H l w Z T 4 8 S X R l b V B h d G g + U 2 V j d G l v b j E v R G l t R G F 0 Z S 9 S Z W 5 h b W V k J T I w Q 2 9 s d W 1 u c z M 8 L 0 l 0 Z W 1 Q Y X R o P j w v S X R l b U x v Y 2 F 0 a W 9 u P j x T d G F i b G V F b n R y a W V z I C 8 + P C 9 J d G V t P j w v S X R l b X M + P C 9 M b 2 N h b F B h Y 2 t h Z 2 V N Z X R h Z G F 0 Y U Z p b G U + F g A A A F B L B Q Y A A A A A A A A A A A A A A A A A A A A A A A A m A Q A A A Q A A A N C M n d 8 B F d E R j H o A w E / C l + s B A A A A j P G Z J G V G a E q Y + / 8 l + W X Z X w A A A A A C A A A A A A A Q Z g A A A A E A A C A A A A D W t G T l x 7 j J W o r Y Q K K B f n L T 3 Q H q A L X I n v O N w i + q b E 6 0 k Q A A A A A O g A A A A A I A A C A A A A A / u N b i G u r W 2 2 d v P h z 5 K E 4 W X Y L C k 0 N A l l 4 Q o D G K d X n t N l A A A A D l m g A h w l o 9 o X h G n w G c X W H G 2 e I T A n v 0 d D K I 1 6 O D 3 V X K S 8 j U k M P s P M L H w x i A z T b Y 4 c o q 4 F 6 o i r B z h c + 4 P h i 7 1 H k 8 t z 1 3 i D M H R d R e Q t r D K A 4 A w U A A A A C O T Z I 7 M C / i C W 1 P m o z E L I D 2 9 U u k L N l x n + K 4 d 4 s J i z W 3 G k p 7 b r A F N U w 3 r 5 0 8 S r 2 N w u W D 7 V H + x L a 2 5 j B y O m r D v y X s < / D a t a M a s h u p > 
</file>

<file path=customXml/item3.xml>��< ? x m l   v e r s i o n = " 1 . 0 "   e n c o d i n g = " U T F - 1 6 " ? > < G e m i n i   x m l n s = " h t t p : / / g e m i n i / p i v o t c u s t o m i z a t i o n / S a n d b o x N o n E m p t y " > < C u s t o m C o n t e n t > < ! [ C D A T A [ 1 ] ] > < / C u s t o m C o n t e n t > < / G e m i n i > 
</file>

<file path=customXml/item4.xml>��< ? x m l   v e r s i o n = " 1 . 0 "   e n c o d i n g = " U T F - 1 6 " ? > < G e m i n i   x m l n s = " h t t p : / / g e m i n i / p i v o t c u s t o m i z a t i o n / 8 e e 5 d 1 1 7 - f 3 0 b - 4 2 5 c - b 1 a f - d 0 b 9 f 3 2 2 6 0 3 9 " > < C u s t o m C o n t e n t > < ! [ C D A T A [ < ? x m l   v e r s i o n = " 1 . 0 "   e n c o d i n g = " u t f - 1 6 " ? > < S e t t i n g s > < C a l c u l a t e d F i e l d s > < i t e m > < M e a s u r e N a m e > m e a s u r e   1 < / M e a s u r e N a m e > < D i s p l a y N a m e > m e a s u r e   1 < / D i s p l a y N a m e > < V i s i b l e > T r u e < / V i s i b l e > < / i t e m > < i t e m > < M e a s u r e N a m e > A l l   P r o d u c t s < / M e a s u r e N a m e > < D i s p l a y N a m e > A l l   P r o d u c t s < / D i s p l a y N a m e > < V i s i b l e > T r u e < / V i s i b l e > < / i t e m > < i t e m > < M e a s u r e N a m e > P r o d u c t   S o l d < / M e a s u r e N a m e > < D i s p l a y N a m e > P r o d u c t   S o l d < / D i s p l a y N a m e > < V i s i b l e > T r u e < / V i s i b l e > < / i t e m > < i t e m > < M e a s u r e N a m e > U n s o l d   P r o d u c t s < / M e a s u r e N a m e > < D i s p l a y N a m e > U n s o l d   P r o d u c t s < / D i s p l a y N a m e > < V i s i b l e > T r u e < / V i s i b l e > < / i t e m > < i t e m > < M e a s u r e N a m e > %   P e r c e n t a g e   P r o f i t   M a r g i n < / M e a s u r e N a m e > < D i s p l a y N a m e > %   P e r c e n t a g e   P r o f i t   M a r g i n < / D i s p l a y N a m e > < V i s i b l e > F a l s e < / V i s i b l e > < / i t e m > < / C a l c u l a t e d F i e l d s > < S A H o s t H a s h > 0 < / S A H o s t H a s h > < G e m i n i F i e l d L i s t V i s i b l e > T r u e < / G e m i n i F i e l d L i s t V i s i b l e > < / S e t t i n g s > ] ] > < / C u s t o m C o n t e n t > < / G e m i n i > 
</file>

<file path=customXml/item5.xml>��< ? x m l   v e r s i o n = " 1 . 0 "   e n c o d i n g = " U T F - 1 6 " ? > < G e m i n i   x m l n s = " h t t p : / / g e m i n i / p i v o t c u s t o m i z a t i o n / C l i e n t W i n d o w X M L " > < C u s t o m C o n t e n t > < ! [ C D A T A [ D i m C u s t o m e r _ 4 1 7 7 2 3 9 a - 1 b 1 a - 4 7 a 4 - b a d a - f 2 2 5 d 6 9 a 5 9 e 3 ] ] > < / C u s t o m C o n t e n t > < / G e m i n i > 
</file>

<file path=customXml/item6.xml>��< ? x m l   v e r s i o n = " 1 . 0 "   e n c o d i n g = " U T F - 1 6 " ? > < G e m i n i   x m l n s = " h t t p : / / g e m i n i / p i v o t c u s t o m i z a t i o n / S h o w I m p l i c i t M e a s u r e s " > < C u s t o m C o n t e n t > < ! [ C D A T A [ F a l s e ] ] > < / C u s t o m C o n t e n t > < / G e m i n i > 
</file>

<file path=customXml/item7.xml>��< ? x m l   v e r s i o n = " 1 . 0 "   e n c o d i n g = " U T F - 1 6 " ? > < G e m i n i   x m l n s = " h t t p : / / g e m i n i / p i v o t c u s t o m i z a t i o n / P o w e r P i v o t V e r s i o n " > < C u s t o m C o n t e n t > < ! [ C D A T A [ 2 0 1 5 . 1 3 0 . 1 6 0 5 . 2 1 5 ] ] > < / C u s t o m C o n t e n t > < / G e m i n i > 
</file>

<file path=customXml/item8.xml>��< ? x m l   v e r s i o n = " 1 . 0 "   e n c o d i n g = " U T F - 1 6 " ? > < G e m i n i   x m l n s = " h t t p : / / g e m i n i / p i v o t c u s t o m i z a t i o n / T a b l e X M L _ D i m S a l e s T e r r i t o r y _ a a 7 1 f 0 0 9 - 1 2 5 7 - 4 1 2 4 - b b 3 4 - 3 8 3 2 5 b 3 4 f 9 f f " > < 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 2 0 5 < / i n t > < / v a l u e > < / i t e m > < i t e m > < k e y > < s t r i n g > S a l e s T e r r i t o r y A l t e r n a t e K e y < / s t r i n g > < / k e y > < v a l u e > < i n t > 2 9 0 < / i n t > < / v a l u e > < / i t e m > < i t e m > < k e y > < s t r i n g > S a l e s T e r r i t o r y R e g i o n < / s t r i n g > < / k e y > < v a l u e > < i n t > 2 3 5 < / i n t > < / v a l u e > < / i t e m > < i t e m > < k e y > < s t r i n g > S a l e s T e r r i t o r y C o u n t r y < / s t r i n g > < / k e y > < v a l u e > < i n t > 2 4 6 < / i n t > < / v a l u e > < / i t e m > < i t e m > < k e y > < s t r i n g > S a l e s T e r r i t o r y G r o u p < / s t r i n g > < / k e y > < v a l u e > < i n t > 2 3 1 < / 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c 6 7 7 a 1 5 e - 3 b 1 d - 4 7 4 a - 9 b c 8 - 4 a 1 4 0 8 7 6 5 5 f a " > < C u s t o m C o n t e n t > < ! [ C D A T A [ < ? x m l   v e r s i o n = " 1 . 0 "   e n c o d i n g = " u t f - 1 6 " ? > < S e t t i n g s > < C a l c u l a t e d F i e l d s > < i t e m > < M e a s u r e N a m e > m e a s u r e   1 < / M e a s u r e N a m e > < D i s p l a y N a m e > m e a s u r e   1 < / D i s p l a y N a m e > < V i s i b l e > T r u e < / V i s i b l e > < / i t e m > < / C a l c u l a t e d F i e l d s > < S A H o s t H a s h > 0 < / S A H o s t H a s h > < G e m i n i F i e l d L i s t V i s i b l e > T r u e < / G e m i n i F i e l d L i s t V i s i b l e > < / S e t t i n g s > ] ] > < / C u s t o m C o n t e n t > < / G e m i n i > 
</file>

<file path=customXml/itemProps1.xml><?xml version="1.0" encoding="utf-8"?>
<ds:datastoreItem xmlns:ds="http://schemas.openxmlformats.org/officeDocument/2006/customXml" ds:itemID="{C4B48174-4C19-4741-8F71-62DAAD5033D7}">
  <ds:schemaRefs/>
</ds:datastoreItem>
</file>

<file path=customXml/itemProps10.xml><?xml version="1.0" encoding="utf-8"?>
<ds:datastoreItem xmlns:ds="http://schemas.openxmlformats.org/officeDocument/2006/customXml" ds:itemID="{12CD6F25-E7E4-4A19-8A7A-5D36082A423D}">
  <ds:schemaRefs/>
</ds:datastoreItem>
</file>

<file path=customXml/itemProps11.xml><?xml version="1.0" encoding="utf-8"?>
<ds:datastoreItem xmlns:ds="http://schemas.openxmlformats.org/officeDocument/2006/customXml" ds:itemID="{1B933702-6BB2-43C7-B764-C88ECE5CFAEB}">
  <ds:schemaRefs/>
</ds:datastoreItem>
</file>

<file path=customXml/itemProps12.xml><?xml version="1.0" encoding="utf-8"?>
<ds:datastoreItem xmlns:ds="http://schemas.openxmlformats.org/officeDocument/2006/customXml" ds:itemID="{F55271B6-5659-468A-9A98-5944D97333B0}">
  <ds:schemaRefs/>
</ds:datastoreItem>
</file>

<file path=customXml/itemProps13.xml><?xml version="1.0" encoding="utf-8"?>
<ds:datastoreItem xmlns:ds="http://schemas.openxmlformats.org/officeDocument/2006/customXml" ds:itemID="{B0313AB6-C238-49FE-BCA2-4C69E95DFAA6}">
  <ds:schemaRefs/>
</ds:datastoreItem>
</file>

<file path=customXml/itemProps14.xml><?xml version="1.0" encoding="utf-8"?>
<ds:datastoreItem xmlns:ds="http://schemas.openxmlformats.org/officeDocument/2006/customXml" ds:itemID="{7562D820-91FB-43B7-96C2-1CD1257EF233}">
  <ds:schemaRefs/>
</ds:datastoreItem>
</file>

<file path=customXml/itemProps15.xml><?xml version="1.0" encoding="utf-8"?>
<ds:datastoreItem xmlns:ds="http://schemas.openxmlformats.org/officeDocument/2006/customXml" ds:itemID="{7A037B7E-83DA-49EC-9CE2-900034FD2C80}">
  <ds:schemaRefs/>
</ds:datastoreItem>
</file>

<file path=customXml/itemProps16.xml><?xml version="1.0" encoding="utf-8"?>
<ds:datastoreItem xmlns:ds="http://schemas.openxmlformats.org/officeDocument/2006/customXml" ds:itemID="{1D951729-4C7F-4438-A490-E4DD43CA73D6}">
  <ds:schemaRefs/>
</ds:datastoreItem>
</file>

<file path=customXml/itemProps17.xml><?xml version="1.0" encoding="utf-8"?>
<ds:datastoreItem xmlns:ds="http://schemas.openxmlformats.org/officeDocument/2006/customXml" ds:itemID="{A247EE3C-F8D5-446E-9014-FA7D8885383D}">
  <ds:schemaRefs/>
</ds:datastoreItem>
</file>

<file path=customXml/itemProps18.xml><?xml version="1.0" encoding="utf-8"?>
<ds:datastoreItem xmlns:ds="http://schemas.openxmlformats.org/officeDocument/2006/customXml" ds:itemID="{C3EF0A38-11D9-4D41-93D1-FD79168FED68}">
  <ds:schemaRefs/>
</ds:datastoreItem>
</file>

<file path=customXml/itemProps19.xml><?xml version="1.0" encoding="utf-8"?>
<ds:datastoreItem xmlns:ds="http://schemas.openxmlformats.org/officeDocument/2006/customXml" ds:itemID="{858EF6E6-A3EE-4828-8842-3926B8F28D83}">
  <ds:schemaRefs/>
</ds:datastoreItem>
</file>

<file path=customXml/itemProps2.xml><?xml version="1.0" encoding="utf-8"?>
<ds:datastoreItem xmlns:ds="http://schemas.openxmlformats.org/officeDocument/2006/customXml" ds:itemID="{9A3C3B85-6EE7-4C9C-B107-C18D363ADEA3}">
  <ds:schemaRefs/>
</ds:datastoreItem>
</file>

<file path=customXml/itemProps20.xml><?xml version="1.0" encoding="utf-8"?>
<ds:datastoreItem xmlns:ds="http://schemas.openxmlformats.org/officeDocument/2006/customXml" ds:itemID="{995FD431-BC3E-445F-8472-C968CD8A5F75}">
  <ds:schemaRefs/>
</ds:datastoreItem>
</file>

<file path=customXml/itemProps21.xml><?xml version="1.0" encoding="utf-8"?>
<ds:datastoreItem xmlns:ds="http://schemas.openxmlformats.org/officeDocument/2006/customXml" ds:itemID="{B1CDD5F7-658C-4286-84D2-9CA0DBA7C2BA}">
  <ds:schemaRefs/>
</ds:datastoreItem>
</file>

<file path=customXml/itemProps22.xml><?xml version="1.0" encoding="utf-8"?>
<ds:datastoreItem xmlns:ds="http://schemas.openxmlformats.org/officeDocument/2006/customXml" ds:itemID="{28D473C4-89CB-4E16-9F2B-E8180F603979}">
  <ds:schemaRefs/>
</ds:datastoreItem>
</file>

<file path=customXml/itemProps23.xml><?xml version="1.0" encoding="utf-8"?>
<ds:datastoreItem xmlns:ds="http://schemas.openxmlformats.org/officeDocument/2006/customXml" ds:itemID="{B9827D4F-FE56-4A44-BFE1-DE92801BF95C}">
  <ds:schemaRefs/>
</ds:datastoreItem>
</file>

<file path=customXml/itemProps24.xml><?xml version="1.0" encoding="utf-8"?>
<ds:datastoreItem xmlns:ds="http://schemas.openxmlformats.org/officeDocument/2006/customXml" ds:itemID="{DDAAFAF3-0DA9-420E-997B-40157341D693}">
  <ds:schemaRefs/>
</ds:datastoreItem>
</file>

<file path=customXml/itemProps25.xml><?xml version="1.0" encoding="utf-8"?>
<ds:datastoreItem xmlns:ds="http://schemas.openxmlformats.org/officeDocument/2006/customXml" ds:itemID="{C595C8A8-3916-4B87-AD63-9C9FFDE50F00}">
  <ds:schemaRefs/>
</ds:datastoreItem>
</file>

<file path=customXml/itemProps26.xml><?xml version="1.0" encoding="utf-8"?>
<ds:datastoreItem xmlns:ds="http://schemas.openxmlformats.org/officeDocument/2006/customXml" ds:itemID="{E1F44886-65E0-45E6-BC24-7ED75A156BDE}">
  <ds:schemaRefs/>
</ds:datastoreItem>
</file>

<file path=customXml/itemProps27.xml><?xml version="1.0" encoding="utf-8"?>
<ds:datastoreItem xmlns:ds="http://schemas.openxmlformats.org/officeDocument/2006/customXml" ds:itemID="{BD045180-462D-475D-8CE4-5817FF0C9702}">
  <ds:schemaRefs>
    <ds:schemaRef ds:uri="http://schemas.microsoft.com/DataMashup"/>
  </ds:schemaRefs>
</ds:datastoreItem>
</file>

<file path=customXml/itemProps3.xml><?xml version="1.0" encoding="utf-8"?>
<ds:datastoreItem xmlns:ds="http://schemas.openxmlformats.org/officeDocument/2006/customXml" ds:itemID="{E207BD91-197C-4BC6-9465-5769A95AC297}">
  <ds:schemaRefs/>
</ds:datastoreItem>
</file>

<file path=customXml/itemProps4.xml><?xml version="1.0" encoding="utf-8"?>
<ds:datastoreItem xmlns:ds="http://schemas.openxmlformats.org/officeDocument/2006/customXml" ds:itemID="{F2957ABD-B405-4483-ACE9-22BB8FFF8BB7}">
  <ds:schemaRefs/>
</ds:datastoreItem>
</file>

<file path=customXml/itemProps5.xml><?xml version="1.0" encoding="utf-8"?>
<ds:datastoreItem xmlns:ds="http://schemas.openxmlformats.org/officeDocument/2006/customXml" ds:itemID="{DDB6F686-2D4B-4DD0-ABDC-070152CFDB13}">
  <ds:schemaRefs/>
</ds:datastoreItem>
</file>

<file path=customXml/itemProps6.xml><?xml version="1.0" encoding="utf-8"?>
<ds:datastoreItem xmlns:ds="http://schemas.openxmlformats.org/officeDocument/2006/customXml" ds:itemID="{4975756B-3C94-458B-ACEA-667ACC17E6EB}">
  <ds:schemaRefs/>
</ds:datastoreItem>
</file>

<file path=customXml/itemProps7.xml><?xml version="1.0" encoding="utf-8"?>
<ds:datastoreItem xmlns:ds="http://schemas.openxmlformats.org/officeDocument/2006/customXml" ds:itemID="{8C8516AE-E934-405B-B83C-00B7DE33151B}">
  <ds:schemaRefs/>
</ds:datastoreItem>
</file>

<file path=customXml/itemProps8.xml><?xml version="1.0" encoding="utf-8"?>
<ds:datastoreItem xmlns:ds="http://schemas.openxmlformats.org/officeDocument/2006/customXml" ds:itemID="{8DF8D21F-09A0-4839-AC74-119078346727}">
  <ds:schemaRefs/>
</ds:datastoreItem>
</file>

<file path=customXml/itemProps9.xml><?xml version="1.0" encoding="utf-8"?>
<ds:datastoreItem xmlns:ds="http://schemas.openxmlformats.org/officeDocument/2006/customXml" ds:itemID="{71BF23AB-4CB9-46AC-8480-2B0283C5222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1</vt:i4>
      </vt:variant>
    </vt:vector>
  </HeadingPairs>
  <TitlesOfParts>
    <vt:vector size="5" baseType="lpstr">
      <vt:lpstr>DimCustomer</vt:lpstr>
      <vt:lpstr>Analysis -1</vt:lpstr>
      <vt:lpstr>Time Series Dashboard</vt:lpstr>
      <vt:lpstr>Analysis -1 (2)</vt:lpstr>
      <vt:lpstr>Lookup_table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Ehtisham Ul Haq</cp:lastModifiedBy>
  <dcterms:created xsi:type="dcterms:W3CDTF">2015-06-05T18:17:20Z</dcterms:created>
  <dcterms:modified xsi:type="dcterms:W3CDTF">2024-05-07T19:24:05Z</dcterms:modified>
</cp:coreProperties>
</file>